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state="visible" r:id="rId4"/>
    <sheet sheetId="2" name="How to use" state="visible" r:id="rId5"/>
    <sheet sheetId="3" name="Members" state="visible" r:id="rId6"/>
    <sheet sheetId="4" name="Rates" state="visible" r:id="rId7"/>
    <sheet sheetId="5" name="Summary" state="visible" r:id="rId8"/>
    <sheet sheetId="6" name="Sources" state="visible" r:id="rId9"/>
  </sheets>
  <definedNames>
    <definedName name="_xlnm.Print_Area" localSheetId="0">'Start'!$A1:$L34</definedName>
    <definedName name="_xlnm.Print_Area" localSheetId="1">'How to use'!$A1:$C37</definedName>
    <definedName name="_xlnm.Print_Titles" localSheetId="1">'How to use'!$1:$3</definedName>
    <definedName name="_xlnm.Print_Area" localSheetId="2">'Members'!$A1:$I306</definedName>
    <definedName name="_xlnm.Print_Titles" localSheetId="2">'Members'!$1:$5</definedName>
    <definedName name="_xlnm.Print_Area" localSheetId="3">'Rates'!$A1:$C15</definedName>
    <definedName name="_xlnm.Print_Titles" localSheetId="3">'Rates'!$1:$5</definedName>
    <definedName name="_xlnm.Print_Area" localSheetId="4">'Summary'!$A1:$D26</definedName>
    <definedName name="_xlnm.Print_Area" localSheetId="5">'Sources'!$A1:$E6</definedName>
    <definedName name="_xlnm.Print_Titles" localSheetId="5">'Sources'!$1:$5</definedName>
  </definedNames>
  <calcPr calcId="171027"/>
</workbook>
</file>

<file path=xl/sharedStrings.xml><?xml version="1.0" encoding="utf-8"?>
<sst xmlns="http://schemas.openxmlformats.org/spreadsheetml/2006/main" count="117" uniqueCount="90">
  <si>
    <t>Subscriptions tracker  ·  Any membership year</t>
  </si>
  <si>
    <t>How to use</t>
  </si>
  <si>
    <t>Neatsums Templates</t>
  </si>
  <si>
    <t>Subscriptions tracker</t>
  </si>
  <si>
    <t>Members</t>
  </si>
  <si>
    <t>For membership secretaries and treasurers of clubs and societies</t>
  </si>
  <si>
    <t>Rates</t>
  </si>
  <si>
    <t>Any membership year</t>
  </si>
  <si>
    <t>Version 1.0, October 2026</t>
  </si>
  <si>
    <t>Summary</t>
  </si>
  <si>
    <t xml:space="preserve">This workbook organises your club's own records. It isn't accounting or legal advice. Check the figures before you rely on them. The one rule it mentions links to the Charity Commission on GOV.UK, checked on 18 October 2026 (Sources tab).
For your own records only. Don't sell, share or give away this template. Licence: templates.neatsums.co.uk/licence. © Neatsums.</t>
  </si>
  <si>
    <t>Sources</t>
  </si>
  <si>
    <t>Membership year starts</t>
  </si>
  <si>
    <t>Contents</t>
  </si>
  <si>
    <t>Two minutes on how it works</t>
  </si>
  <si>
    <t>Each member, their fee and what they've paid</t>
  </si>
  <si>
    <t>The fee for each type of membership</t>
  </si>
  <si>
    <t>Who's paid, who owes, and the totals</t>
  </si>
  <si>
    <t>Every rate and rule used, with its GOV.UK link</t>
  </si>
  <si>
    <t>Kept by</t>
  </si>
  <si>
    <t>Notes</t>
  </si>
  <si>
    <t>Subscriptions tracker · Any membership year</t>
  </si>
  <si>
    <t>Start</t>
  </si>
  <si>
    <t>Two minutes here saves a muddle later.</t>
  </si>
  <si>
    <t>What this does</t>
  </si>
  <si>
    <t>List your members and what each one pays. The tracker looks up the fee for each membership type, shows who has paid, who has part paid and who still owes, and adds up what's come in by cash and bank.</t>
  </si>
  <si>
    <t>Before you start</t>
  </si>
  <si>
    <t>On the Start sheet, type the date your membership year starts. On Rates, type the fee for each type of membership; rename the types to suit your club, or add your own in the blank rows.</t>
  </si>
  <si>
    <t>Filling it in</t>
  </si>
  <si>
    <t>On Members, type one member per row with their type. When they pay, type the amount, the date and whether it was cash or bank. If someone pays in two parts, add the second part to the Paid amount. Leave the shaded cells alone; they work themselves out.</t>
  </si>
  <si>
    <t>The key</t>
  </si>
  <si>
    <t>A white cell with a line under it: type here.</t>
  </si>
  <si>
    <t>A white box: copy one figure in from a document, such as a bank statement.</t>
  </si>
  <si>
    <t>A shaded cell works itself out. It's locked so it can't be typed over.</t>
  </si>
  <si>
    <t>A double rule marks a total.</t>
  </si>
  <si>
    <t>✓ Agrees</t>
  </si>
  <si>
    <t>A check that passed.</t>
  </si>
  <si>
    <t>! Check</t>
  </si>
  <si>
    <t>Worth a look: the words say why.</t>
  </si>
  <si>
    <t>Keeping it safe</t>
  </si>
  <si>
    <t>This list holds your members' names, so keep the file somewhere safe and share it only with people who need it. It doesn't need addresses or phone numbers, and leaving them out keeps it simpler. Start a fresh copy each membership year.</t>
  </si>
  <si>
    <t>Not accounting or legal advice</t>
  </si>
  <si>
    <t>This workbook organises your club's own records. It isn't accounting or legal advice. Check the figures before you rely on them. The one rule it mentions links to the Charity Commission on GOV.UK, checked on 18 October 2026 (Sources tab).</t>
  </si>
  <si>
    <t>Licence and version</t>
  </si>
  <si>
    <t>You can use this template for your own records: personal, household, your own business, or a club or charity you volunteer for. You can copy it for backup, change it as you like, and hand it on to the next treasurer of the same club. You can't sell, share, upload or give away the template itself. Full licence: templates.neatsums.co.uk/licence. © Neatsums.</t>
  </si>
  <si>
    <t>Version 1.0, October 2026.</t>
  </si>
  <si>
    <t>One row per member. Type in the white boxes; shaded cells work themselves out.</t>
  </si>
  <si>
    <t>Member</t>
  </si>
  <si>
    <t>Type</t>
  </si>
  <si>
    <t>Fee due</t>
  </si>
  <si>
    <t>Paid</t>
  </si>
  <si>
    <t>Date paid</t>
  </si>
  <si>
    <t>Cash or bank</t>
  </si>
  <si>
    <t>Still owed</t>
  </si>
  <si>
    <t>Status</t>
  </si>
  <si>
    <t>Total</t>
  </si>
  <si>
    <t>Type each membership type and its fee for the year. Rename them to suit your club.</t>
  </si>
  <si>
    <t>Membership type</t>
  </si>
  <si>
    <t>Fee for the year</t>
  </si>
  <si>
    <t>Adult</t>
  </si>
  <si>
    <t>Junior</t>
  </si>
  <si>
    <t>Family</t>
  </si>
  <si>
    <t>Concession</t>
  </si>
  <si>
    <t>Life</t>
  </si>
  <si>
    <t/>
  </si>
  <si>
    <t>Everything here works itself out from your other sheets.</t>
  </si>
  <si>
    <t>Members on the list</t>
  </si>
  <si>
    <t>Paid in full</t>
  </si>
  <si>
    <t>Status column</t>
  </si>
  <si>
    <t>Part paid</t>
  </si>
  <si>
    <t>Not paid yet</t>
  </si>
  <si>
    <t>Fees due</t>
  </si>
  <si>
    <t>Fee due column</t>
  </si>
  <si>
    <t>Paid in cash</t>
  </si>
  <si>
    <t>Paid column</t>
  </si>
  <si>
    <t>Paid into the bank</t>
  </si>
  <si>
    <t>Total paid</t>
  </si>
  <si>
    <t>Members who owe</t>
  </si>
  <si>
    <t>Paid extra (to refund or carry on)</t>
  </si>
  <si>
    <t>Members who paid extra</t>
  </si>
  <si>
    <t>Charities: keep these records until at least</t>
  </si>
  <si>
    <t>6 years after the year (Sources)</t>
  </si>
  <si>
    <t>Rates and rules this workbook uses, checked on 18 Oct 2026. Contains public sector information licensed under the Open Government Licence v3.0.</t>
  </si>
  <si>
    <t>What</t>
  </si>
  <si>
    <t>Figure</t>
  </si>
  <si>
    <t>Source</t>
  </si>
  <si>
    <t>Checked</t>
  </si>
  <si>
    <t>Charities: keep financial records, such as receipts, for at least, in years</t>
  </si>
  <si>
    <t>gov.uk/government/publications/charity-accounts/charity-accounts-rules-for-trusts-and-unincorporated-associations</t>
  </si>
  <si>
    <t>18 Oct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</si>
</sst>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 mmm yyyy"/>
    <numFmt numFmtId="165" formatCode="£#,##0.00;&quot;−£&quot;#,##0.00;&quot;–&quot;"/>
    <numFmt numFmtId="166" formatCode="#,##0;&quot;−&quot;#,##0;&quot;–&quot;"/>
  </numFmts>
  <fonts count="17" x14ac:knownFonts="1">
    <font>
      <color theme="1"/>
      <family val="2"/>
      <scheme val="minor"/>
      <sz val="11"/>
      <name val="Calibri"/>
    </font>
    <font>
      <b/>
      <color rgb="FFFFFDF8"/>
      <sz val="14"/>
      <name val="Fraunces"/>
    </font>
    <font>
      <b/>
      <color rgb="FFFFFDF8"/>
      <sz val="11"/>
      <name val="IBM Plex Sans"/>
    </font>
    <font>
      <b/>
      <color rgb="FF465F1C"/>
      <sz val="10"/>
      <name val="IBM Plex Sans"/>
    </font>
    <font>
      <b/>
      <color rgb="FF1F2A37"/>
      <sz val="30"/>
      <name val="Fraunces"/>
    </font>
    <font>
      <color rgb="FF1F2A37"/>
      <sz val="12"/>
      <name val="IBM Plex Sans"/>
    </font>
    <font>
      <color rgb="FF545C68"/>
      <sz val="10"/>
      <name val="IBM Plex Sans"/>
    </font>
    <font>
      <color rgb="FF1F2A37"/>
      <sz val="11"/>
      <name val="IBM Plex Sans"/>
    </font>
    <font>
      <b/>
      <color rgb="FF1F2A37"/>
      <sz val="13"/>
      <name val="Fraunces"/>
    </font>
    <font>
      <u/>
      <color rgb="FF465F1C"/>
      <sz val="11"/>
      <name val="IBM Plex Sans"/>
    </font>
    <font>
      <b/>
      <color rgb="FF1F2A37"/>
      <sz val="18"/>
      <name val="Fraunces"/>
    </font>
    <font>
      <b/>
      <color rgb="FFFFFDF8"/>
      <sz val="10"/>
      <name val="IBM Plex Sans"/>
    </font>
    <font>
      <b/>
      <color rgb="FF1F2A37"/>
      <sz val="12"/>
      <name val="IBM Plex Sans"/>
    </font>
    <font>
      <b/>
      <color rgb="FF2D6A3E"/>
      <sz val="11"/>
      <name val="IBM Plex Sans"/>
    </font>
    <font>
      <b/>
      <color rgb="FF8A5000"/>
      <sz val="11"/>
      <name val="IBM Plex Sans"/>
    </font>
    <font>
      <b/>
      <color rgb="FF1F2A37"/>
      <sz val="10"/>
      <name val="IBM Plex Sans"/>
    </font>
    <font>
      <b/>
      <color rgb="FF1F2A37"/>
      <sz val="12"/>
      <name val="Fraunces"/>
    </font>
  </fonts>
  <fills count="9">
    <fill>
      <patternFill patternType="none"/>
    </fill>
    <fill>
      <patternFill patternType="gray125"/>
    </fill>
    <fill>
      <patternFill patternType="solid">
        <fgColor rgb="FF465F1C"/>
      </patternFill>
    </fill>
    <fill>
      <patternFill patternType="solid">
        <fgColor rgb="FFF6F1E7"/>
      </patternFill>
    </fill>
    <fill>
      <patternFill patternType="solid">
        <fgColor rgb="FFFFFDF8"/>
      </patternFill>
    </fill>
    <fill>
      <patternFill patternType="solid">
        <fgColor rgb="FFFFFFFF"/>
      </patternFill>
    </fill>
    <fill>
      <patternFill patternType="solid">
        <fgColor rgb="FFE9E0CC"/>
      </patternFill>
    </fill>
    <fill>
      <patternFill patternType="solid">
        <fgColor rgb="FFE3EFE3"/>
      </patternFill>
    </fill>
    <fill>
      <patternFill patternType="solid">
        <fgColor rgb="FFF7EAD3"/>
      </patternFill>
    </fill>
  </fills>
  <borders count="16">
    <border>
      <left/>
      <right/>
      <top/>
      <bottom/>
      <diagonal/>
    </border>
    <border>
      <left style="thin">
        <color rgb="FF3A4F17"/>
      </left>
      <right/>
      <top/>
      <bottom/>
      <diagonal/>
    </border>
    <border>
      <left/>
      <right style="thin">
        <color rgb="FF857A69"/>
      </right>
      <top/>
      <bottom/>
      <diagonal/>
    </border>
    <border>
      <left style="double">
        <color rgb="FF465F1C"/>
      </left>
      <right/>
      <top style="double">
        <color rgb="FF465F1C"/>
      </top>
      <bottom/>
      <diagonal/>
    </border>
    <border>
      <left/>
      <right/>
      <top style="double">
        <color rgb="FF465F1C"/>
      </top>
      <bottom/>
      <diagonal/>
    </border>
    <border>
      <left/>
      <right style="double">
        <color rgb="FF465F1C"/>
      </right>
      <top style="double">
        <color rgb="FF465F1C"/>
      </top>
      <bottom/>
      <diagonal/>
    </border>
    <border>
      <left style="double">
        <color rgb="FF465F1C"/>
      </left>
      <right style="double">
        <color rgb="FF465F1C"/>
      </right>
      <top/>
      <bottom/>
      <diagonal/>
    </border>
    <border>
      <left style="double">
        <color rgb="FF465F1C"/>
      </left>
      <right/>
      <top/>
      <bottom style="double">
        <color rgb="FF465F1C"/>
      </bottom>
      <diagonal/>
    </border>
    <border>
      <left/>
      <right/>
      <top/>
      <bottom style="double">
        <color rgb="FF465F1C"/>
      </bottom>
      <diagonal/>
    </border>
    <border>
      <left/>
      <right style="double">
        <color rgb="FF465F1C"/>
      </right>
      <top/>
      <bottom style="double">
        <color rgb="FF465F1C"/>
      </bottom>
      <diagonal/>
    </border>
    <border>
      <left/>
      <right/>
      <top/>
      <bottom style="thin">
        <color rgb="FF857A69"/>
      </bottom>
      <diagonal/>
    </border>
    <border>
      <left/>
      <right/>
      <top/>
      <bottom style="thin">
        <color rgb="FFDDD3C1"/>
      </bottom>
      <diagonal/>
    </border>
    <border>
      <left/>
      <right/>
      <top/>
      <bottom style="medium">
        <color rgb="FF465F1C"/>
      </bottom>
      <diagonal/>
    </border>
    <border>
      <left/>
      <right/>
      <top style="thin">
        <color rgb="FFDDD3C1"/>
      </top>
      <bottom/>
      <diagonal/>
    </border>
    <border>
      <left style="thin">
        <color rgb="FF857A69"/>
      </left>
      <right style="thin">
        <color rgb="FF857A69"/>
      </right>
      <top style="thin">
        <color rgb="FF857A69"/>
      </top>
      <bottom style="thin">
        <color rgb="FF857A69"/>
      </bottom>
      <diagonal/>
    </border>
    <border>
      <left/>
      <right/>
      <top style="thin">
        <color rgb="FF1F2A37"/>
      </top>
      <bottom style="double">
        <color rgb="FF1F2A37"/>
      </bottom>
      <diagonal/>
    </border>
  </borders>
  <cellStyleXfs count="1">
    <xf numFmtId="0" fontId="0" fillId="0" borderId="0"/>
  </cellStyleXfs>
  <cellXfs count="58">
    <xf numFmtId="0" fontId="0" fillId="0" borderId="0" xfId="0"/>
    <xf numFmtId="0" fontId="1" fillId="2" borderId="0" xfId="0" applyFont="1" applyFill="1" applyAlignment="1">
      <alignment horizontal="center" vertical="center" textRotation="180"/>
    </xf>
    <xf numFmtId="0" fontId="0" fillId="3" borderId="1" xfId="0" applyFill="1" applyBorder="1"/>
    <xf numFmtId="0" fontId="0" fillId="3" borderId="0" xfId="0" applyFill="1"/>
    <xf numFmtId="0" fontId="0" fillId="3" borderId="2" xfId="0" applyFill="1" applyBorder="1"/>
    <xf numFmtId="0" fontId="2" fillId="2" borderId="0" xfId="0" applyFont="1" applyFill="1" applyAlignment="1">
      <alignment horizontal="left" vertical="center" indent="1"/>
    </xf>
    <xf numFmtId="0" fontId="0" fillId="4" borderId="3" xfId="0" applyFill="1" applyBorder="1"/>
    <xf numFmtId="0" fontId="0" fillId="4" borderId="4" xfId="0" applyFill="1" applyBorder="1"/>
    <xf numFmtId="0" fontId="0" fillId="4" borderId="5" xfId="0" applyFill="1" applyBorder="1"/>
    <xf numFmtId="0" fontId="3" fillId="4" borderId="6" xfId="0" applyFont="1" applyFill="1" applyBorder="1" applyAlignment="1">
      <alignment horizontal="left" vertical="top" indent="2"/>
    </xf>
    <xf numFmtId="0" fontId="4" fillId="4" borderId="6" xfId="0" applyFont="1" applyFill="1" applyBorder="1" applyAlignment="1">
      <alignment horizontal="left" vertical="center" indent="2"/>
    </xf>
    <xf numFmtId="0" fontId="5" fillId="4" borderId="6" xfId="0" applyFont="1" applyFill="1" applyBorder="1" applyAlignment="1">
      <alignment horizontal="left" vertical="top" indent="2"/>
    </xf>
    <xf numFmtId="0" fontId="6" fillId="4" borderId="6" xfId="0" applyFont="1" applyFill="1" applyBorder="1" applyAlignment="1">
      <alignment horizontal="left" vertical="top" indent="2"/>
    </xf>
    <xf numFmtId="0" fontId="0" fillId="4" borderId="7" xfId="0" applyFill="1" applyBorder="1"/>
    <xf numFmtId="0" fontId="0" fillId="4" borderId="8" xfId="0" applyFill="1" applyBorder="1"/>
    <xf numFmtId="0" fontId="0" fillId="4" borderId="9" xfId="0" applyFill="1" applyBorder="1"/>
    <xf numFmtId="0" fontId="7" fillId="3" borderId="2" xfId="0" applyFont="1" applyFill="1" applyBorder="1" applyAlignment="1">
      <alignment vertical="top" wrapText="1"/>
    </xf>
    <xf numFmtId="0" fontId="7" fillId="3" borderId="0" xfId="0" applyFont="1" applyFill="1" applyAlignment="1">
      <alignment vertical="center"/>
    </xf>
    <xf numFmtId="164" fontId="7" fillId="5" borderId="10" xfId="0" applyNumberFormat="1" applyFont="1" applyFill="1" applyBorder="1" applyAlignment="1" applyProtection="1">
      <alignment horizontal="left" vertical="center" indent="1"/>
      <protection locked="0"/>
    </xf>
    <xf numFmtId="0" fontId="8" fillId="3" borderId="10" xfId="0" applyFont="1" applyFill="1" applyBorder="1" applyAlignment="1">
      <alignment vertical="bottom"/>
    </xf>
    <xf numFmtId="0" fontId="0" fillId="3" borderId="10" xfId="0" applyFill="1" applyBorder="1"/>
    <xf numFmtId="0" fontId="9" fillId="3" borderId="11" xfId="0" applyFont="1" applyFill="1" applyBorder="1" applyAlignment="1">
      <alignment vertical="center"/>
    </xf>
    <xf numFmtId="0" fontId="7" fillId="3" borderId="11" xfId="0" applyFont="1" applyFill="1" applyBorder="1" applyAlignment="1">
      <alignment vertical="center"/>
    </xf>
    <xf numFmtId="0" fontId="7" fillId="3" borderId="0" xfId="0" applyFont="1" applyFill="1" applyAlignment="1">
      <alignment vertical="bottom"/>
    </xf>
    <xf numFmtId="0" fontId="7" fillId="5" borderId="10" xfId="0" applyFont="1" applyFill="1" applyBorder="1" applyProtection="1">
      <protection locked="0"/>
    </xf>
    <xf numFmtId="0" fontId="10" fillId="0" borderId="0" xfId="0" applyFont="1" applyAlignment="1">
      <alignment vertical="center"/>
    </xf>
    <xf numFmtId="0" fontId="6" fillId="0" borderId="0" xfId="0" applyFont="1" applyAlignment="1">
      <alignment horizontal="right" vertical="center"/>
    </xf>
    <xf numFmtId="0" fontId="11" fillId="2" borderId="0" xfId="0" applyFont="1" applyFill="1" applyAlignment="1">
      <alignment horizontal="center" vertical="center"/>
    </xf>
    <xf numFmtId="0" fontId="6" fillId="0" borderId="0" xfId="0" applyFont="1" applyAlignment="1">
      <alignment vertical="center"/>
    </xf>
    <xf numFmtId="0" fontId="0" fillId="0" borderId="12" xfId="0" applyBorder="1"/>
    <xf numFmtId="0" fontId="8" fillId="0" borderId="0" xfId="0" applyFont="1" applyAlignment="1">
      <alignment vertical="bottom"/>
    </xf>
    <xf numFmtId="0" fontId="7" fillId="0" borderId="0" xfId="0" applyFont="1" applyAlignment="1">
      <alignment vertical="top" wrapText="1"/>
    </xf>
    <xf numFmtId="0" fontId="8" fillId="0" borderId="13" xfId="0" applyFont="1" applyBorder="1" applyAlignment="1">
      <alignment vertical="bottom"/>
    </xf>
    <xf numFmtId="164" fontId="7" fillId="5" borderId="10" xfId="0" applyNumberFormat="1" applyFont="1" applyFill="1" applyBorder="1" applyAlignment="1" applyProtection="1">
      <alignment horizontal="left" vertical="center"/>
      <protection locked="0"/>
    </xf>
    <xf numFmtId="0" fontId="7" fillId="0" borderId="0" xfId="0" applyFont="1" applyAlignment="1">
      <alignment vertical="center" indent="1"/>
    </xf>
    <xf numFmtId="165" fontId="7" fillId="5" borderId="14" xfId="0" applyNumberFormat="1" applyFont="1" applyFill="1" applyBorder="1" applyAlignment="1" applyProtection="1">
      <alignment horizontal="right" vertical="center"/>
      <protection locked="0"/>
    </xf>
    <xf numFmtId="165" fontId="7" fillId="6" borderId="11" xfId="0" applyNumberFormat="1" applyFont="1" applyFill="1" applyBorder="1" applyProtection="1"/>
    <xf numFmtId="165" fontId="12" fillId="3" borderId="15" xfId="0" applyNumberFormat="1" applyFont="1" applyFill="1" applyBorder="1" applyAlignment="1" applyProtection="1">
      <alignment horizontal="right" vertical="center"/>
    </xf>
    <xf numFmtId="0" fontId="13" fillId="7" borderId="0" xfId="0" applyFont="1" applyFill="1" applyProtection="1"/>
    <xf numFmtId="0" fontId="14" fillId="8" borderId="0" xfId="0" applyFont="1" applyFill="1" applyProtection="1"/>
    <xf numFmtId="0" fontId="15" fillId="3" borderId="10" xfId="0" applyFont="1" applyFill="1" applyBorder="1" applyAlignment="1" applyProtection="1">
      <alignment horizontal="left" vertical="center"/>
    </xf>
    <xf numFmtId="0" fontId="15" fillId="3" borderId="10" xfId="0" applyFont="1" applyFill="1" applyBorder="1" applyAlignment="1" applyProtection="1">
      <alignment horizontal="right" vertical="center"/>
    </xf>
    <xf numFmtId="165" fontId="7" fillId="5" borderId="10" xfId="0" applyNumberFormat="1" applyFont="1" applyFill="1" applyBorder="1" applyProtection="1">
      <protection locked="0"/>
    </xf>
    <xf numFmtId="164" fontId="7" fillId="5" borderId="10" xfId="0" applyNumberFormat="1" applyFont="1" applyFill="1" applyBorder="1" applyProtection="1">
      <protection locked="0"/>
    </xf>
    <xf numFmtId="0" fontId="7" fillId="6" borderId="11" xfId="0" applyFont="1" applyFill="1" applyBorder="1" applyProtection="1"/>
    <xf numFmtId="0" fontId="16" fillId="3" borderId="15" xfId="0" applyFont="1" applyFill="1" applyBorder="1" applyAlignment="1" applyProtection="1">
      <alignment vertical="center"/>
    </xf>
    <xf numFmtId="0" fontId="7" fillId="5" borderId="10" xfId="0" applyFont="1" applyFill="1" applyBorder="1" applyAlignment="1" applyProtection="1">
      <alignment horizontal="left" vertical="center"/>
      <protection locked="0"/>
    </xf>
    <xf numFmtId="165" fontId="7" fillId="5" borderId="10" xfId="0" applyNumberFormat="1" applyFont="1" applyFill="1" applyBorder="1" applyAlignment="1" applyProtection="1">
      <alignment horizontal="right" vertical="center"/>
      <protection locked="0"/>
    </xf>
    <xf numFmtId="0" fontId="7" fillId="0" borderId="11" xfId="0" applyFont="1" applyBorder="1" applyAlignment="1">
      <alignment vertical="center"/>
    </xf>
    <xf numFmtId="166" fontId="7" fillId="6" borderId="11" xfId="0" applyNumberFormat="1" applyFont="1" applyFill="1" applyBorder="1" applyAlignment="1" applyProtection="1">
      <alignment horizontal="right" vertical="center"/>
    </xf>
    <xf numFmtId="0" fontId="6" fillId="0" borderId="0" xfId="0" applyFont="1" applyAlignment="1">
      <alignment vertical="center" indent="1"/>
    </xf>
    <xf numFmtId="165" fontId="7" fillId="6" borderId="11" xfId="0" applyNumberFormat="1" applyFont="1" applyFill="1" applyBorder="1" applyAlignment="1" applyProtection="1">
      <alignment horizontal="right" vertical="center"/>
    </xf>
    <xf numFmtId="0" fontId="0" fillId="3" borderId="15" xfId="0" applyFill="1" applyBorder="1"/>
    <xf numFmtId="164" fontId="7" fillId="6" borderId="11" xfId="0" applyNumberFormat="1" applyFont="1" applyFill="1" applyBorder="1" applyAlignment="1" applyProtection="1">
      <alignment horizontal="right" vertical="center"/>
    </xf>
    <xf numFmtId="0" fontId="13" fillId="7" borderId="0" xfId="0" applyFont="1" applyFill="1" applyAlignment="1" applyProtection="1">
      <alignment vertical="center" indent="1"/>
    </xf>
    <xf numFmtId="0" fontId="7" fillId="5" borderId="10" xfId="0" applyFont="1" applyFill="1" applyBorder="1" applyAlignment="1" applyProtection="1">
      <alignment horizontal="left" vertical="center"/>
    </xf>
    <xf numFmtId="1" fontId="7" fillId="5" borderId="10" xfId="0" applyNumberFormat="1" applyFont="1" applyFill="1" applyBorder="1" applyAlignment="1" applyProtection="1">
      <alignment horizontal="right" vertical="center"/>
    </xf>
    <xf numFmtId="0" fontId="9" fillId="5" borderId="10" xfId="0" applyFont="1" applyFill="1" applyBorder="1" applyAlignment="1" applyProtection="1">
      <alignment horizontal="left" vertical="center"/>
    </xf>
  </cellXfs>
  <cellStyles count="1">
    <cellStyle name="Normal" xfId="0" builtinId="0"/>
  </cellStyles>
  <dxfs count="12">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
      <font>
        <b/>
        <color rgb="FF8A5000"/>
      </font>
      <fill>
        <patternFill patternType="solid">
          <bgColor rgb="FFF7EAD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How to use&apos;!A1" TargetMode="External"/><Relationship Id="rId2" Type="http://schemas.openxmlformats.org/officeDocument/2006/relationships/hyperlink" Target="#&apos;Members&apos;!A1" TargetMode="External"/><Relationship Id="rId3" Type="http://schemas.openxmlformats.org/officeDocument/2006/relationships/hyperlink" Target="#&apos;Rates&apos;!A1" TargetMode="External"/><Relationship Id="rId4" Type="http://schemas.openxmlformats.org/officeDocument/2006/relationships/hyperlink" Target="#&apos;Summary&apos;!A1" TargetMode="External"/><Relationship Id="rId5" Type="http://schemas.openxmlformats.org/officeDocument/2006/relationships/hyperlink" Target="#&apos;Sources&apos;!A1" TargetMode="External"/><Relationship Id="rId6" Type="http://schemas.openxmlformats.org/officeDocument/2006/relationships/hyperlink" Target="#&apos;How to use&apos;!A1" TargetMode="External"/><Relationship Id="rId7" Type="http://schemas.openxmlformats.org/officeDocument/2006/relationships/hyperlink" Target="#&apos;Members&apos;!A1" TargetMode="External"/><Relationship Id="rId8" Type="http://schemas.openxmlformats.org/officeDocument/2006/relationships/hyperlink" Target="#&apos;Rates&apos;!A1" TargetMode="External"/><Relationship Id="rId9" Type="http://schemas.openxmlformats.org/officeDocument/2006/relationships/hyperlink" Target="#&apos;Summary&apos;!A1" TargetMode="External"/><Relationship Id="rId10" Type="http://schemas.openxmlformats.org/officeDocument/2006/relationships/hyperlink" Target="#&apos;Sources&apos;!A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Start&apos;!A1"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Start&apos;!A1" TargetMode="External"/><Relationship Id="rId2" Type="http://schemas.openxmlformats.org/officeDocument/2006/relationships/hyperlink" Target="https://www.gov.uk/government/publications/charity-accounts/charity-accounts-rules-for-trusts-and-unincorporated-associ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5F1C"/>
    <pageSetUpPr fitToPage="1"/>
  </sheetPr>
  <dimension ref="A1:L34"/>
  <sheetViews>
    <sheetView workbookViewId="0" showGridLines="0" zoomScale="100"/>
  </sheetViews>
  <sheetFormatPr defaultRowHeight="15" outlineLevelRow="0" outlineLevelCol="0" x14ac:dyDescent="55"/>
  <cols>
    <col min="1" max="1" width="2" customWidth="1"/>
    <col min="2" max="3" width="4" customWidth="1"/>
    <col min="4" max="4" width="3" customWidth="1"/>
    <col min="5" max="10" width="12" customWidth="1"/>
    <col min="11" max="11" width="4" customWidth="1"/>
    <col min="12" max="12" width="15" customWidth="1"/>
  </cols>
  <sheetData>
    <row r="1" ht="20" customHeight="1" spans="1:12" x14ac:dyDescent="0.25">
      <c r="A1" s="1" t="s">
        <v>0</v>
      </c>
      <c r="B1" s="1"/>
      <c r="C1" s="1"/>
      <c r="D1" s="2"/>
      <c r="E1" s="3"/>
      <c r="F1" s="3"/>
      <c r="G1" s="3"/>
      <c r="H1" s="3"/>
      <c r="I1" s="3"/>
      <c r="J1" s="3"/>
      <c r="K1" s="4"/>
      <c r="L1" s="3"/>
    </row>
    <row r="2" ht="20" customHeight="1" spans="1:12" x14ac:dyDescent="0.25">
      <c r="A2" s="1"/>
      <c r="B2" s="1"/>
      <c r="C2" s="1"/>
      <c r="D2" s="2"/>
      <c r="E2" s="3"/>
      <c r="F2" s="3"/>
      <c r="G2" s="3"/>
      <c r="H2" s="3"/>
      <c r="I2" s="3"/>
      <c r="J2" s="3"/>
      <c r="K2" s="4"/>
      <c r="L2" s="3"/>
    </row>
    <row r="3" ht="20" customHeight="1" spans="1:12" x14ac:dyDescent="0.25">
      <c r="A3" s="1"/>
      <c r="B3" s="1"/>
      <c r="C3" s="1"/>
      <c r="D3" s="2"/>
      <c r="E3" s="3"/>
      <c r="F3" s="3"/>
      <c r="G3" s="3"/>
      <c r="H3" s="3"/>
      <c r="I3" s="3"/>
      <c r="J3" s="3"/>
      <c r="K3" s="4"/>
      <c r="L3" s="5" t="s">
        <v>1</v>
      </c>
    </row>
    <row r="4" ht="20" customHeight="1" spans="1:12" x14ac:dyDescent="0.25">
      <c r="A4" s="1"/>
      <c r="B4" s="1"/>
      <c r="C4" s="1"/>
      <c r="D4" s="2"/>
      <c r="E4" s="6"/>
      <c r="F4" s="7"/>
      <c r="G4" s="7"/>
      <c r="H4" s="7"/>
      <c r="I4" s="7"/>
      <c r="J4" s="8"/>
      <c r="K4" s="4"/>
      <c r="L4" s="5"/>
    </row>
    <row r="5" ht="20" customHeight="1" spans="1:12" x14ac:dyDescent="0.25">
      <c r="A5" s="1"/>
      <c r="B5" s="1"/>
      <c r="C5" s="1"/>
      <c r="D5" s="2"/>
      <c r="E5" s="9" t="s">
        <v>2</v>
      </c>
      <c r="F5" s="9"/>
      <c r="G5" s="9"/>
      <c r="H5" s="9"/>
      <c r="I5" s="9"/>
      <c r="J5" s="9"/>
      <c r="K5" s="4"/>
      <c r="L5" s="3"/>
    </row>
    <row r="6" ht="20" customHeight="1" spans="1:12" x14ac:dyDescent="0.25">
      <c r="A6" s="1"/>
      <c r="B6" s="1"/>
      <c r="C6" s="1"/>
      <c r="D6" s="2"/>
      <c r="E6" s="10" t="s">
        <v>3</v>
      </c>
      <c r="F6" s="10"/>
      <c r="G6" s="10"/>
      <c r="H6" s="10"/>
      <c r="I6" s="10"/>
      <c r="J6" s="10"/>
      <c r="K6" s="4"/>
      <c r="L6" s="5" t="s">
        <v>4</v>
      </c>
    </row>
    <row r="7" ht="20" customHeight="1" spans="1:12" x14ac:dyDescent="0.25">
      <c r="A7" s="1"/>
      <c r="B7" s="1"/>
      <c r="C7" s="1"/>
      <c r="D7" s="2"/>
      <c r="E7" s="10"/>
      <c r="F7" s="10"/>
      <c r="G7" s="10"/>
      <c r="H7" s="10"/>
      <c r="I7" s="10"/>
      <c r="J7" s="10"/>
      <c r="K7" s="4"/>
      <c r="L7" s="5"/>
    </row>
    <row r="8" ht="20" customHeight="1" spans="1:12" x14ac:dyDescent="0.25">
      <c r="A8" s="1"/>
      <c r="B8" s="1"/>
      <c r="C8" s="1"/>
      <c r="D8" s="2"/>
      <c r="E8" s="10"/>
      <c r="F8" s="10"/>
      <c r="G8" s="10"/>
      <c r="H8" s="10"/>
      <c r="I8" s="10"/>
      <c r="J8" s="10"/>
      <c r="K8" s="4"/>
      <c r="L8" s="3"/>
    </row>
    <row r="9" ht="20" customHeight="1" spans="1:12" x14ac:dyDescent="0.25">
      <c r="A9" s="1"/>
      <c r="B9" s="1"/>
      <c r="C9" s="1"/>
      <c r="D9" s="2"/>
      <c r="E9" s="11" t="s">
        <v>5</v>
      </c>
      <c r="F9" s="11"/>
      <c r="G9" s="11"/>
      <c r="H9" s="11"/>
      <c r="I9" s="11"/>
      <c r="J9" s="11"/>
      <c r="K9" s="4"/>
      <c r="L9" s="5" t="s">
        <v>6</v>
      </c>
    </row>
    <row r="10" ht="20" customHeight="1" spans="1:12" x14ac:dyDescent="0.25">
      <c r="A10" s="1"/>
      <c r="B10" s="1"/>
      <c r="C10" s="1"/>
      <c r="D10" s="2"/>
      <c r="E10" s="11" t="s">
        <v>7</v>
      </c>
      <c r="F10" s="11"/>
      <c r="G10" s="11"/>
      <c r="H10" s="11"/>
      <c r="I10" s="11"/>
      <c r="J10" s="11"/>
      <c r="K10" s="4"/>
      <c r="L10" s="5"/>
    </row>
    <row r="11" ht="20" customHeight="1" spans="1:12" x14ac:dyDescent="0.25">
      <c r="A11" s="1"/>
      <c r="B11" s="1"/>
      <c r="C11" s="1"/>
      <c r="D11" s="2"/>
      <c r="E11" s="12" t="s">
        <v>8</v>
      </c>
      <c r="F11" s="12"/>
      <c r="G11" s="12"/>
      <c r="H11" s="12"/>
      <c r="I11" s="12"/>
      <c r="J11" s="12"/>
      <c r="K11" s="4"/>
      <c r="L11" s="3"/>
    </row>
    <row r="12" ht="20" customHeight="1" spans="1:12" x14ac:dyDescent="0.25">
      <c r="A12" s="1"/>
      <c r="B12" s="1"/>
      <c r="C12" s="1"/>
      <c r="D12" s="2"/>
      <c r="E12" s="13"/>
      <c r="F12" s="14"/>
      <c r="G12" s="14"/>
      <c r="H12" s="14"/>
      <c r="I12" s="14"/>
      <c r="J12" s="15"/>
      <c r="K12" s="4"/>
      <c r="L12" s="5" t="s">
        <v>9</v>
      </c>
    </row>
    <row r="13" ht="20" customHeight="1" spans="1:12" x14ac:dyDescent="0.25">
      <c r="A13" s="1"/>
      <c r="B13" s="1"/>
      <c r="C13" s="1"/>
      <c r="D13" s="2"/>
      <c r="E13" s="3"/>
      <c r="F13" s="3"/>
      <c r="G13" s="3"/>
      <c r="H13" s="3"/>
      <c r="I13" s="3"/>
      <c r="J13" s="3"/>
      <c r="K13" s="4"/>
      <c r="L13" s="5"/>
    </row>
    <row r="14" ht="20" customHeight="1" spans="1:12" x14ac:dyDescent="0.25">
      <c r="A14" s="1"/>
      <c r="B14" s="1"/>
      <c r="C14" s="1"/>
      <c r="D14" s="2"/>
      <c r="E14" s="16" t="s">
        <v>10</v>
      </c>
      <c r="F14" s="16"/>
      <c r="G14" s="16"/>
      <c r="H14" s="16"/>
      <c r="I14" s="16"/>
      <c r="J14" s="16"/>
      <c r="K14" s="16"/>
      <c r="L14" s="3"/>
    </row>
    <row r="15" ht="20" customHeight="1" spans="1:12" x14ac:dyDescent="0.25">
      <c r="A15" s="1"/>
      <c r="B15" s="1"/>
      <c r="C15" s="1"/>
      <c r="D15" s="2"/>
      <c r="E15" s="16"/>
      <c r="F15" s="16"/>
      <c r="G15" s="16"/>
      <c r="H15" s="16"/>
      <c r="I15" s="16"/>
      <c r="J15" s="16"/>
      <c r="K15" s="16"/>
      <c r="L15" s="5" t="s">
        <v>11</v>
      </c>
    </row>
    <row r="16" ht="20" customHeight="1" spans="1:12" x14ac:dyDescent="0.25">
      <c r="A16" s="1"/>
      <c r="B16" s="1"/>
      <c r="C16" s="1"/>
      <c r="D16" s="2"/>
      <c r="E16" s="16"/>
      <c r="F16" s="16"/>
      <c r="G16" s="16"/>
      <c r="H16" s="16"/>
      <c r="I16" s="16"/>
      <c r="J16" s="16"/>
      <c r="K16" s="16"/>
      <c r="L16" s="5"/>
    </row>
    <row r="17" ht="20" customHeight="1" spans="1:12" x14ac:dyDescent="0.25">
      <c r="A17" s="1"/>
      <c r="B17" s="1"/>
      <c r="C17" s="1"/>
      <c r="D17" s="2"/>
      <c r="E17" s="16"/>
      <c r="F17" s="16"/>
      <c r="G17" s="16"/>
      <c r="H17" s="16"/>
      <c r="I17" s="16"/>
      <c r="J17" s="16"/>
      <c r="K17" s="16"/>
      <c r="L17" s="3"/>
    </row>
    <row r="18" ht="20" customHeight="1" spans="1:12" x14ac:dyDescent="0.25">
      <c r="A18" s="1"/>
      <c r="B18" s="1"/>
      <c r="C18" s="1"/>
      <c r="D18" s="2"/>
      <c r="E18" s="16"/>
      <c r="F18" s="16"/>
      <c r="G18" s="16"/>
      <c r="H18" s="16"/>
      <c r="I18" s="16"/>
      <c r="J18" s="16"/>
      <c r="K18" s="16"/>
      <c r="L18" s="3"/>
    </row>
    <row r="19" ht="20" customHeight="1" spans="1:12" x14ac:dyDescent="0.25">
      <c r="A19" s="1"/>
      <c r="B19" s="1"/>
      <c r="C19" s="1"/>
      <c r="D19" s="2"/>
      <c r="E19" s="16"/>
      <c r="F19" s="16"/>
      <c r="G19" s="16"/>
      <c r="H19" s="16"/>
      <c r="I19" s="16"/>
      <c r="J19" s="16"/>
      <c r="K19" s="16"/>
      <c r="L19" s="3"/>
    </row>
    <row r="20" ht="20" customHeight="1" spans="1:12" x14ac:dyDescent="0.25">
      <c r="A20" s="1"/>
      <c r="B20" s="1"/>
      <c r="C20" s="1"/>
      <c r="D20" s="2"/>
      <c r="E20" s="17" t="s">
        <v>12</v>
      </c>
      <c r="F20" s="17"/>
      <c r="G20" s="18"/>
      <c r="H20" s="18"/>
      <c r="I20" s="18"/>
      <c r="J20" s="18"/>
      <c r="K20" s="4"/>
      <c r="L20" s="3"/>
    </row>
    <row r="21" ht="20" customHeight="1" spans="1:12" x14ac:dyDescent="0.25">
      <c r="A21" s="1"/>
      <c r="B21" s="1"/>
      <c r="C21" s="1"/>
      <c r="D21" s="2"/>
      <c r="E21" s="3"/>
      <c r="F21" s="3"/>
      <c r="G21" s="3"/>
      <c r="H21" s="3"/>
      <c r="I21" s="3"/>
      <c r="J21" s="3"/>
      <c r="K21" s="4"/>
      <c r="L21" s="3"/>
    </row>
    <row r="22" ht="20" customHeight="1" spans="1:12" x14ac:dyDescent="0.25">
      <c r="A22" s="1"/>
      <c r="B22" s="1"/>
      <c r="C22" s="1"/>
      <c r="D22" s="2"/>
      <c r="E22" s="19" t="s">
        <v>13</v>
      </c>
      <c r="F22" s="20"/>
      <c r="G22" s="20"/>
      <c r="H22" s="20"/>
      <c r="I22" s="20"/>
      <c r="J22" s="20"/>
      <c r="K22" s="4"/>
      <c r="L22" s="3"/>
    </row>
    <row r="23" ht="20" customHeight="1" spans="1:12" x14ac:dyDescent="0.25">
      <c r="A23" s="1"/>
      <c r="B23" s="1"/>
      <c r="C23" s="1"/>
      <c r="D23" s="2"/>
      <c r="E23" s="21" t="s">
        <v>1</v>
      </c>
      <c r="F23" s="22" t="s">
        <v>14</v>
      </c>
      <c r="G23" s="22"/>
      <c r="H23" s="22"/>
      <c r="I23" s="22"/>
      <c r="J23" s="22"/>
      <c r="K23" s="4"/>
      <c r="L23" s="3"/>
    </row>
    <row r="24" ht="20" customHeight="1" spans="1:12" x14ac:dyDescent="0.25">
      <c r="A24" s="1"/>
      <c r="B24" s="1"/>
      <c r="C24" s="1"/>
      <c r="D24" s="2"/>
      <c r="E24" s="21" t="s">
        <v>4</v>
      </c>
      <c r="F24" s="22" t="s">
        <v>15</v>
      </c>
      <c r="G24" s="22"/>
      <c r="H24" s="22"/>
      <c r="I24" s="22"/>
      <c r="J24" s="22"/>
      <c r="K24" s="4"/>
      <c r="L24" s="3"/>
    </row>
    <row r="25" ht="20" customHeight="1" spans="1:12" x14ac:dyDescent="0.25">
      <c r="A25" s="1"/>
      <c r="B25" s="1"/>
      <c r="C25" s="1"/>
      <c r="D25" s="2"/>
      <c r="E25" s="21" t="s">
        <v>6</v>
      </c>
      <c r="F25" s="22" t="s">
        <v>16</v>
      </c>
      <c r="G25" s="22"/>
      <c r="H25" s="22"/>
      <c r="I25" s="22"/>
      <c r="J25" s="22"/>
      <c r="K25" s="4"/>
      <c r="L25" s="3"/>
    </row>
    <row r="26" ht="20" customHeight="1" spans="1:12" x14ac:dyDescent="0.25">
      <c r="A26" s="1"/>
      <c r="B26" s="1"/>
      <c r="C26" s="1"/>
      <c r="D26" s="2"/>
      <c r="E26" s="21" t="s">
        <v>9</v>
      </c>
      <c r="F26" s="22" t="s">
        <v>17</v>
      </c>
      <c r="G26" s="22"/>
      <c r="H26" s="22"/>
      <c r="I26" s="22"/>
      <c r="J26" s="22"/>
      <c r="K26" s="4"/>
      <c r="L26" s="3"/>
    </row>
    <row r="27" ht="20" customHeight="1" spans="1:12" x14ac:dyDescent="0.25">
      <c r="A27" s="1"/>
      <c r="B27" s="1"/>
      <c r="C27" s="1"/>
      <c r="D27" s="2"/>
      <c r="E27" s="21" t="s">
        <v>11</v>
      </c>
      <c r="F27" s="22" t="s">
        <v>18</v>
      </c>
      <c r="G27" s="22"/>
      <c r="H27" s="22"/>
      <c r="I27" s="22"/>
      <c r="J27" s="22"/>
      <c r="K27" s="4"/>
      <c r="L27" s="3"/>
    </row>
    <row r="28" ht="20" customHeight="1" spans="1:12" x14ac:dyDescent="0.25">
      <c r="A28" s="1"/>
      <c r="B28" s="1"/>
      <c r="C28" s="1"/>
      <c r="D28" s="2"/>
      <c r="E28" s="3"/>
      <c r="F28" s="3"/>
      <c r="G28" s="3"/>
      <c r="H28" s="3"/>
      <c r="I28" s="3"/>
      <c r="J28" s="3"/>
      <c r="K28" s="4"/>
      <c r="L28" s="3"/>
    </row>
    <row r="29" ht="20" customHeight="1" spans="1:12" x14ac:dyDescent="0.25">
      <c r="A29" s="1"/>
      <c r="B29" s="1"/>
      <c r="C29" s="1"/>
      <c r="D29" s="2"/>
      <c r="E29" s="23" t="s">
        <v>19</v>
      </c>
      <c r="F29" s="3"/>
      <c r="G29" s="24"/>
      <c r="H29" s="24"/>
      <c r="I29" s="24"/>
      <c r="J29" s="24"/>
      <c r="K29" s="4"/>
      <c r="L29" s="3"/>
    </row>
    <row r="30" ht="20" customHeight="1" spans="1:12" x14ac:dyDescent="0.25">
      <c r="A30" s="1"/>
      <c r="B30" s="1"/>
      <c r="C30" s="1"/>
      <c r="D30" s="2"/>
      <c r="E30" s="23" t="s">
        <v>20</v>
      </c>
      <c r="F30" s="3"/>
      <c r="G30" s="24"/>
      <c r="H30" s="24"/>
      <c r="I30" s="24"/>
      <c r="J30" s="24"/>
      <c r="K30" s="4"/>
      <c r="L30" s="3"/>
    </row>
    <row r="31" ht="20" customHeight="1" spans="1:12" x14ac:dyDescent="0.25">
      <c r="A31" s="1"/>
      <c r="B31" s="1"/>
      <c r="C31" s="1"/>
      <c r="D31" s="2"/>
      <c r="E31" s="23"/>
      <c r="F31" s="3"/>
      <c r="G31" s="24"/>
      <c r="H31" s="24"/>
      <c r="I31" s="24"/>
      <c r="J31" s="24"/>
      <c r="K31" s="4"/>
      <c r="L31" s="3"/>
    </row>
    <row r="32" ht="20" customHeight="1" spans="1:12" x14ac:dyDescent="0.25">
      <c r="A32" s="1"/>
      <c r="B32" s="1"/>
      <c r="C32" s="1"/>
      <c r="D32" s="2"/>
      <c r="E32" s="23"/>
      <c r="F32" s="3"/>
      <c r="G32" s="24"/>
      <c r="H32" s="24"/>
      <c r="I32" s="24"/>
      <c r="J32" s="24"/>
      <c r="K32" s="4"/>
      <c r="L32" s="3"/>
    </row>
    <row r="33" ht="20" customHeight="1" spans="1:12" x14ac:dyDescent="0.25">
      <c r="A33" s="1"/>
      <c r="B33" s="1"/>
      <c r="C33" s="1"/>
      <c r="D33" s="2"/>
      <c r="E33" s="3"/>
      <c r="F33" s="3"/>
      <c r="G33" s="3"/>
      <c r="H33" s="3"/>
      <c r="I33" s="3"/>
      <c r="J33" s="3"/>
      <c r="K33" s="4"/>
      <c r="L33" s="3"/>
    </row>
    <row r="34" ht="20" customHeight="1" spans="1:12" x14ac:dyDescent="0.25">
      <c r="A34" s="1"/>
      <c r="B34" s="1"/>
      <c r="C34" s="1"/>
      <c r="D34" s="2"/>
      <c r="E34" s="3"/>
      <c r="F34" s="3"/>
      <c r="G34" s="3"/>
      <c r="H34" s="3"/>
      <c r="I34" s="3"/>
      <c r="J34" s="3"/>
      <c r="K34" s="4"/>
      <c r="L34" s="3"/>
    </row>
  </sheetData>
  <sheetProtection sheet="1" formatColumns="0" sort="0" autoFilter="0"/>
  <mergeCells count="23">
    <mergeCell ref="A1:C34"/>
    <mergeCell ref="L3:L4"/>
    <mergeCell ref="E5:J5"/>
    <mergeCell ref="E6:J8"/>
    <mergeCell ref="L6:L7"/>
    <mergeCell ref="E9:J9"/>
    <mergeCell ref="E10:J10"/>
    <mergeCell ref="L9:L10"/>
    <mergeCell ref="E11:J11"/>
    <mergeCell ref="L12:L13"/>
    <mergeCell ref="E14:K19"/>
    <mergeCell ref="L15:L16"/>
    <mergeCell ref="E20:F20"/>
    <mergeCell ref="G20:J20"/>
    <mergeCell ref="F23:J23"/>
    <mergeCell ref="F24:J24"/>
    <mergeCell ref="F25:J25"/>
    <mergeCell ref="F26:J26"/>
    <mergeCell ref="F27:J27"/>
    <mergeCell ref="G29:J29"/>
    <mergeCell ref="G30:J30"/>
    <mergeCell ref="G31:J31"/>
    <mergeCell ref="G32:J32"/>
  </mergeCells>
  <hyperlinks>
    <hyperlink ref="L3" r:id="rId1" location="#'How to use'!A1"/>
    <hyperlink ref="L6" r:id="rId2" location="#'Members'!A1"/>
    <hyperlink ref="L9" r:id="rId3" location="#'Rates'!A1"/>
    <hyperlink ref="L12" r:id="rId4" location="#'Summary'!A1"/>
    <hyperlink ref="L15" r:id="rId5" location="#'Sources'!A1"/>
    <hyperlink ref="E23" r:id="rId6" location="#'How to use'!A1"/>
    <hyperlink ref="E24" r:id="rId7" location="#'Members'!A1"/>
    <hyperlink ref="E25" r:id="rId8" location="#'Rates'!A1"/>
    <hyperlink ref="E26" r:id="rId9" location="#'Summary'!A1"/>
    <hyperlink ref="E27" r:id="rId10" location="#'Sources'!A1"/>
  </hyperlinks>
  <printOptions horizontalCentered="1"/>
  <pageMargins left="0.5" right="0.5" top="0.6" bottom="0.6" header="0.3" footer="0.3"/>
  <pageSetup paperSize="9" orientation="landscape" horizontalDpi="4294967295" verticalDpi="4294967295" scale="100" fitToWidth="1" fitToHeight="1"/>
  <headerFooter differentFirst="1">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35"/>
  <sheetViews>
    <sheetView workbookViewId="0" showGridLines="0" zoomScale="110"/>
  </sheetViews>
  <sheetFormatPr defaultRowHeight="15" outlineLevelRow="0" outlineLevelCol="0" x14ac:dyDescent="55"/>
  <cols>
    <col min="1" max="1" width="2" customWidth="1"/>
    <col min="2" max="2" width="22" customWidth="1"/>
    <col min="3" max="3" width="68" customWidth="1"/>
  </cols>
  <sheetData>
    <row r="1" ht="32" customHeight="1" spans="2:4" x14ac:dyDescent="0.25">
      <c r="B1" s="25" t="s">
        <v>1</v>
      </c>
      <c r="C1" s="26" t="s">
        <v>21</v>
      </c>
      <c r="D1" s="27" t="s">
        <v>22</v>
      </c>
    </row>
    <row r="2" ht="18" customHeight="1" spans="2:2" x14ac:dyDescent="0.25">
      <c r="B2" s="28" t="s">
        <v>23</v>
      </c>
    </row>
    <row r="3" ht="6" customHeight="1" spans="2:3" x14ac:dyDescent="0.25">
      <c r="B3" s="29"/>
      <c r="C3" s="29"/>
    </row>
    <row r="5" ht="26" customHeight="1" spans="2:3" x14ac:dyDescent="0.25">
      <c r="B5" s="30" t="s">
        <v>24</v>
      </c>
      <c r="C5" s="30"/>
    </row>
    <row r="6" ht="49" customHeight="1" spans="2:3" x14ac:dyDescent="0.25">
      <c r="B6" s="31" t="s">
        <v>25</v>
      </c>
      <c r="C6" s="31"/>
    </row>
    <row r="8" ht="26" customHeight="1" spans="2:3" x14ac:dyDescent="0.25">
      <c r="B8" s="32" t="s">
        <v>26</v>
      </c>
      <c r="C8" s="32"/>
    </row>
    <row r="9" ht="49" customHeight="1" spans="2:3" x14ac:dyDescent="0.25">
      <c r="B9" s="31" t="s">
        <v>27</v>
      </c>
      <c r="C9" s="31"/>
    </row>
    <row r="11" ht="26" customHeight="1" spans="2:3" x14ac:dyDescent="0.25">
      <c r="B11" s="32" t="s">
        <v>28</v>
      </c>
      <c r="C11" s="32"/>
    </row>
    <row r="12" ht="64" customHeight="1" spans="2:3" x14ac:dyDescent="0.25">
      <c r="B12" s="31" t="s">
        <v>29</v>
      </c>
      <c r="C12" s="31"/>
    </row>
    <row r="14" ht="26" customHeight="1" spans="2:3" x14ac:dyDescent="0.25">
      <c r="B14" s="32" t="s">
        <v>30</v>
      </c>
      <c r="C14" s="32"/>
    </row>
    <row r="15" ht="22" customHeight="1" spans="2:3" x14ac:dyDescent="0.25">
      <c r="B15" s="33">
        <v>46118</v>
      </c>
      <c r="C15" s="34" t="s">
        <v>31</v>
      </c>
    </row>
    <row r="17" ht="22" customHeight="1" spans="2:3" x14ac:dyDescent="0.25">
      <c r="B17" s="35">
        <v>1324.25</v>
      </c>
      <c r="C17" s="34" t="s">
        <v>32</v>
      </c>
    </row>
    <row r="19" ht="22" customHeight="1" spans="2:3" x14ac:dyDescent="0.25">
      <c r="B19" s="36">
        <v>1234.5</v>
      </c>
      <c r="C19" s="34" t="s">
        <v>33</v>
      </c>
    </row>
    <row r="21" ht="22" customHeight="1" spans="2:3" x14ac:dyDescent="0.25">
      <c r="B21" s="37">
        <v>4213.8</v>
      </c>
      <c r="C21" s="34" t="s">
        <v>34</v>
      </c>
    </row>
    <row r="23" ht="22" customHeight="1" spans="2:3" x14ac:dyDescent="0.25">
      <c r="B23" s="38" t="s">
        <v>35</v>
      </c>
      <c r="C23" s="34" t="s">
        <v>36</v>
      </c>
    </row>
    <row r="25" ht="22" customHeight="1" spans="2:3" x14ac:dyDescent="0.25">
      <c r="B25" s="39" t="s">
        <v>37</v>
      </c>
      <c r="C25" s="34" t="s">
        <v>38</v>
      </c>
    </row>
    <row r="27" ht="26" customHeight="1" spans="2:3" x14ac:dyDescent="0.25">
      <c r="B27" s="32" t="s">
        <v>39</v>
      </c>
      <c r="C27" s="32"/>
    </row>
    <row r="28" ht="49" customHeight="1" spans="2:3" x14ac:dyDescent="0.25">
      <c r="B28" s="31" t="s">
        <v>40</v>
      </c>
      <c r="C28" s="31"/>
    </row>
    <row r="30" ht="26" customHeight="1" spans="2:3" x14ac:dyDescent="0.25">
      <c r="B30" s="32" t="s">
        <v>41</v>
      </c>
      <c r="C30" s="32"/>
    </row>
    <row r="31" ht="49" customHeight="1" spans="2:3" x14ac:dyDescent="0.25">
      <c r="B31" s="31" t="s">
        <v>42</v>
      </c>
      <c r="C31" s="31"/>
    </row>
    <row r="33" ht="26" customHeight="1" spans="2:3" x14ac:dyDescent="0.25">
      <c r="B33" s="32" t="s">
        <v>43</v>
      </c>
      <c r="C33" s="32"/>
    </row>
    <row r="34" ht="79" customHeight="1" spans="2:3" x14ac:dyDescent="0.25">
      <c r="B34" s="31" t="s">
        <v>44</v>
      </c>
      <c r="C34" s="31"/>
    </row>
    <row r="35" ht="19" customHeight="1" spans="2:3" x14ac:dyDescent="0.25">
      <c r="B35" s="31" t="s">
        <v>45</v>
      </c>
      <c r="C35" s="31"/>
    </row>
  </sheetData>
  <sheetProtection sheet="1" formatColumns="0" sort="0" autoFilter="0"/>
  <mergeCells count="14">
    <mergeCell ref="B5:C5"/>
    <mergeCell ref="B6:C6"/>
    <mergeCell ref="B8:C8"/>
    <mergeCell ref="B9:C9"/>
    <mergeCell ref="B11:C11"/>
    <mergeCell ref="B12:C12"/>
    <mergeCell ref="B14:C14"/>
    <mergeCell ref="B27:C27"/>
    <mergeCell ref="B28:C28"/>
    <mergeCell ref="B30:C30"/>
    <mergeCell ref="B31:C31"/>
    <mergeCell ref="B33:C33"/>
    <mergeCell ref="B34:C34"/>
    <mergeCell ref="B35:C35"/>
  </mergeCells>
  <hyperlinks>
    <hyperlink ref="D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0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24" customWidth="1"/>
    <col min="3" max="3" width="14" customWidth="1"/>
    <col min="4" max="5" width="12" customWidth="1"/>
    <col min="6" max="7" width="13" customWidth="1"/>
    <col min="8" max="9" width="12" customWidth="1"/>
  </cols>
  <sheetData>
    <row r="1" ht="32" customHeight="1" spans="2:10" x14ac:dyDescent="0.25">
      <c r="B1" s="25" t="s">
        <v>4</v>
      </c>
      <c r="E1" s="26" t="s">
        <v>21</v>
      </c>
      <c r="F1" s="26"/>
      <c r="G1" s="26"/>
      <c r="H1" s="26"/>
      <c r="I1" s="26"/>
      <c r="J1" s="27" t="s">
        <v>22</v>
      </c>
    </row>
    <row r="2" ht="18" customHeight="1" spans="2:2" x14ac:dyDescent="0.25">
      <c r="B2" s="28" t="s">
        <v>46</v>
      </c>
    </row>
    <row r="3" ht="6" customHeight="1" spans="2:9" x14ac:dyDescent="0.25">
      <c r="B3" s="29"/>
      <c r="C3" s="29"/>
      <c r="D3" s="29"/>
      <c r="E3" s="29"/>
      <c r="F3" s="29"/>
      <c r="G3" s="29"/>
      <c r="H3" s="29"/>
      <c r="I3" s="29"/>
    </row>
    <row r="4" ht="6" customHeight="1" x14ac:dyDescent="0.25"/>
    <row r="5" ht="22" customHeight="1" spans="2:9" x14ac:dyDescent="0.25">
      <c r="B5" s="40" t="s">
        <v>47</v>
      </c>
      <c r="C5" s="40" t="s">
        <v>48</v>
      </c>
      <c r="D5" s="41" t="s">
        <v>49</v>
      </c>
      <c r="E5" s="41" t="s">
        <v>50</v>
      </c>
      <c r="F5" s="40" t="s">
        <v>51</v>
      </c>
      <c r="G5" s="40" t="s">
        <v>52</v>
      </c>
      <c r="H5" s="41" t="s">
        <v>53</v>
      </c>
      <c r="I5" s="40" t="s">
        <v>54</v>
      </c>
    </row>
    <row r="6" ht="18" customHeight="1" spans="2:9" x14ac:dyDescent="0.25">
      <c r="B6" s="24"/>
      <c r="C6" s="24"/>
      <c r="D6" s="36">
        <f>IF(OR(B6="",C6=""),"",IF(COUNTIF(Rates!$B$6:$B$15,C6)=0,"",SUMIFS(Rates!$C$6:$C$15,Rates!$B$6:$B$15,C6)))</f>
      </c>
      <c r="E6" s="42"/>
      <c r="F6" s="43"/>
      <c r="G6" s="24"/>
      <c r="H6" s="36">
        <f>IF(OR(B6="",D6=""),"",ROUND(D6-N(E6),2))</f>
      </c>
      <c r="I6" s="44">
        <f>IF(B6="","",IF(D6="","Check type",IF(H6&lt;0,"Paid extra",IF(H6=0,"Paid",IF(N(E6)&gt;0,"Part paid","Not paid")))))</f>
      </c>
    </row>
    <row r="7" ht="18" customHeight="1" spans="2:9" x14ac:dyDescent="0.25">
      <c r="B7" s="24"/>
      <c r="C7" s="24"/>
      <c r="D7" s="36">
        <f>IF(OR(B7="",C7=""),"",IF(COUNTIF(Rates!$B$6:$B$15,C7)=0,"",SUMIFS(Rates!$C$6:$C$15,Rates!$B$6:$B$15,C7)))</f>
      </c>
      <c r="E7" s="42"/>
      <c r="F7" s="43"/>
      <c r="G7" s="24"/>
      <c r="H7" s="36">
        <f>IF(OR(B7="",D7=""),"",ROUND(D7-N(E7),2))</f>
      </c>
      <c r="I7" s="44">
        <f>IF(B7="","",IF(D7="","Check type",IF(H7&lt;0,"Paid extra",IF(H7=0,"Paid",IF(N(E7)&gt;0,"Part paid","Not paid")))))</f>
      </c>
    </row>
    <row r="8" ht="18" customHeight="1" spans="2:9" x14ac:dyDescent="0.25">
      <c r="B8" s="24"/>
      <c r="C8" s="24"/>
      <c r="D8" s="36">
        <f>IF(OR(B8="",C8=""),"",IF(COUNTIF(Rates!$B$6:$B$15,C8)=0,"",SUMIFS(Rates!$C$6:$C$15,Rates!$B$6:$B$15,C8)))</f>
      </c>
      <c r="E8" s="42"/>
      <c r="F8" s="43"/>
      <c r="G8" s="24"/>
      <c r="H8" s="36">
        <f>IF(OR(B8="",D8=""),"",ROUND(D8-N(E8),2))</f>
      </c>
      <c r="I8" s="44">
        <f>IF(B8="","",IF(D8="","Check type",IF(H8&lt;0,"Paid extra",IF(H8=0,"Paid",IF(N(E8)&gt;0,"Part paid","Not paid")))))</f>
      </c>
    </row>
    <row r="9" ht="18" customHeight="1" spans="2:9" x14ac:dyDescent="0.25">
      <c r="B9" s="24"/>
      <c r="C9" s="24"/>
      <c r="D9" s="36">
        <f>IF(OR(B9="",C9=""),"",IF(COUNTIF(Rates!$B$6:$B$15,C9)=0,"",SUMIFS(Rates!$C$6:$C$15,Rates!$B$6:$B$15,C9)))</f>
      </c>
      <c r="E9" s="42"/>
      <c r="F9" s="43"/>
      <c r="G9" s="24"/>
      <c r="H9" s="36">
        <f>IF(OR(B9="",D9=""),"",ROUND(D9-N(E9),2))</f>
      </c>
      <c r="I9" s="44">
        <f>IF(B9="","",IF(D9="","Check type",IF(H9&lt;0,"Paid extra",IF(H9=0,"Paid",IF(N(E9)&gt;0,"Part paid","Not paid")))))</f>
      </c>
    </row>
    <row r="10" ht="18" customHeight="1" spans="2:9" x14ac:dyDescent="0.25">
      <c r="B10" s="24"/>
      <c r="C10" s="24"/>
      <c r="D10" s="36">
        <f>IF(OR(B10="",C10=""),"",IF(COUNTIF(Rates!$B$6:$B$15,C10)=0,"",SUMIFS(Rates!$C$6:$C$15,Rates!$B$6:$B$15,C10)))</f>
      </c>
      <c r="E10" s="42"/>
      <c r="F10" s="43"/>
      <c r="G10" s="24"/>
      <c r="H10" s="36">
        <f>IF(OR(B10="",D10=""),"",ROUND(D10-N(E10),2))</f>
      </c>
      <c r="I10" s="44">
        <f>IF(B10="","",IF(D10="","Check type",IF(H10&lt;0,"Paid extra",IF(H10=0,"Paid",IF(N(E10)&gt;0,"Part paid","Not paid")))))</f>
      </c>
    </row>
    <row r="11" ht="18" customHeight="1" spans="2:9" x14ac:dyDescent="0.25">
      <c r="B11" s="24"/>
      <c r="C11" s="24"/>
      <c r="D11" s="36">
        <f>IF(OR(B11="",C11=""),"",IF(COUNTIF(Rates!$B$6:$B$15,C11)=0,"",SUMIFS(Rates!$C$6:$C$15,Rates!$B$6:$B$15,C11)))</f>
      </c>
      <c r="E11" s="42"/>
      <c r="F11" s="43"/>
      <c r="G11" s="24"/>
      <c r="H11" s="36">
        <f>IF(OR(B11="",D11=""),"",ROUND(D11-N(E11),2))</f>
      </c>
      <c r="I11" s="44">
        <f>IF(B11="","",IF(D11="","Check type",IF(H11&lt;0,"Paid extra",IF(H11=0,"Paid",IF(N(E11)&gt;0,"Part paid","Not paid")))))</f>
      </c>
    </row>
    <row r="12" ht="18" customHeight="1" spans="2:9" x14ac:dyDescent="0.25">
      <c r="B12" s="24"/>
      <c r="C12" s="24"/>
      <c r="D12" s="36">
        <f>IF(OR(B12="",C12=""),"",IF(COUNTIF(Rates!$B$6:$B$15,C12)=0,"",SUMIFS(Rates!$C$6:$C$15,Rates!$B$6:$B$15,C12)))</f>
      </c>
      <c r="E12" s="42"/>
      <c r="F12" s="43"/>
      <c r="G12" s="24"/>
      <c r="H12" s="36">
        <f>IF(OR(B12="",D12=""),"",ROUND(D12-N(E12),2))</f>
      </c>
      <c r="I12" s="44">
        <f>IF(B12="","",IF(D12="","Check type",IF(H12&lt;0,"Paid extra",IF(H12=0,"Paid",IF(N(E12)&gt;0,"Part paid","Not paid")))))</f>
      </c>
    </row>
    <row r="13" ht="18" customHeight="1" spans="2:9" x14ac:dyDescent="0.25">
      <c r="B13" s="24"/>
      <c r="C13" s="24"/>
      <c r="D13" s="36">
        <f>IF(OR(B13="",C13=""),"",IF(COUNTIF(Rates!$B$6:$B$15,C13)=0,"",SUMIFS(Rates!$C$6:$C$15,Rates!$B$6:$B$15,C13)))</f>
      </c>
      <c r="E13" s="42"/>
      <c r="F13" s="43"/>
      <c r="G13" s="24"/>
      <c r="H13" s="36">
        <f>IF(OR(B13="",D13=""),"",ROUND(D13-N(E13),2))</f>
      </c>
      <c r="I13" s="44">
        <f>IF(B13="","",IF(D13="","Check type",IF(H13&lt;0,"Paid extra",IF(H13=0,"Paid",IF(N(E13)&gt;0,"Part paid","Not paid")))))</f>
      </c>
    </row>
    <row r="14" ht="18" customHeight="1" spans="2:9" x14ac:dyDescent="0.25">
      <c r="B14" s="24"/>
      <c r="C14" s="24"/>
      <c r="D14" s="36">
        <f>IF(OR(B14="",C14=""),"",IF(COUNTIF(Rates!$B$6:$B$15,C14)=0,"",SUMIFS(Rates!$C$6:$C$15,Rates!$B$6:$B$15,C14)))</f>
      </c>
      <c r="E14" s="42"/>
      <c r="F14" s="43"/>
      <c r="G14" s="24"/>
      <c r="H14" s="36">
        <f>IF(OR(B14="",D14=""),"",ROUND(D14-N(E14),2))</f>
      </c>
      <c r="I14" s="44">
        <f>IF(B14="","",IF(D14="","Check type",IF(H14&lt;0,"Paid extra",IF(H14=0,"Paid",IF(N(E14)&gt;0,"Part paid","Not paid")))))</f>
      </c>
    </row>
    <row r="15" ht="18" customHeight="1" spans="2:9" x14ac:dyDescent="0.25">
      <c r="B15" s="24"/>
      <c r="C15" s="24"/>
      <c r="D15" s="36">
        <f>IF(OR(B15="",C15=""),"",IF(COUNTIF(Rates!$B$6:$B$15,C15)=0,"",SUMIFS(Rates!$C$6:$C$15,Rates!$B$6:$B$15,C15)))</f>
      </c>
      <c r="E15" s="42"/>
      <c r="F15" s="43"/>
      <c r="G15" s="24"/>
      <c r="H15" s="36">
        <f>IF(OR(B15="",D15=""),"",ROUND(D15-N(E15),2))</f>
      </c>
      <c r="I15" s="44">
        <f>IF(B15="","",IF(D15="","Check type",IF(H15&lt;0,"Paid extra",IF(H15=0,"Paid",IF(N(E15)&gt;0,"Part paid","Not paid")))))</f>
      </c>
    </row>
    <row r="16" ht="18" customHeight="1" spans="2:9" x14ac:dyDescent="0.25">
      <c r="B16" s="24"/>
      <c r="C16" s="24"/>
      <c r="D16" s="36">
        <f>IF(OR(B16="",C16=""),"",IF(COUNTIF(Rates!$B$6:$B$15,C16)=0,"",SUMIFS(Rates!$C$6:$C$15,Rates!$B$6:$B$15,C16)))</f>
      </c>
      <c r="E16" s="42"/>
      <c r="F16" s="43"/>
      <c r="G16" s="24"/>
      <c r="H16" s="36">
        <f>IF(OR(B16="",D16=""),"",ROUND(D16-N(E16),2))</f>
      </c>
      <c r="I16" s="44">
        <f>IF(B16="","",IF(D16="","Check type",IF(H16&lt;0,"Paid extra",IF(H16=0,"Paid",IF(N(E16)&gt;0,"Part paid","Not paid")))))</f>
      </c>
    </row>
    <row r="17" ht="18" customHeight="1" spans="2:9" x14ac:dyDescent="0.25">
      <c r="B17" s="24"/>
      <c r="C17" s="24"/>
      <c r="D17" s="36">
        <f>IF(OR(B17="",C17=""),"",IF(COUNTIF(Rates!$B$6:$B$15,C17)=0,"",SUMIFS(Rates!$C$6:$C$15,Rates!$B$6:$B$15,C17)))</f>
      </c>
      <c r="E17" s="42"/>
      <c r="F17" s="43"/>
      <c r="G17" s="24"/>
      <c r="H17" s="36">
        <f>IF(OR(B17="",D17=""),"",ROUND(D17-N(E17),2))</f>
      </c>
      <c r="I17" s="44">
        <f>IF(B17="","",IF(D17="","Check type",IF(H17&lt;0,"Paid extra",IF(H17=0,"Paid",IF(N(E17)&gt;0,"Part paid","Not paid")))))</f>
      </c>
    </row>
    <row r="18" ht="18" customHeight="1" spans="2:9" x14ac:dyDescent="0.25">
      <c r="B18" s="24"/>
      <c r="C18" s="24"/>
      <c r="D18" s="36">
        <f>IF(OR(B18="",C18=""),"",IF(COUNTIF(Rates!$B$6:$B$15,C18)=0,"",SUMIFS(Rates!$C$6:$C$15,Rates!$B$6:$B$15,C18)))</f>
      </c>
      <c r="E18" s="42"/>
      <c r="F18" s="43"/>
      <c r="G18" s="24"/>
      <c r="H18" s="36">
        <f>IF(OR(B18="",D18=""),"",ROUND(D18-N(E18),2))</f>
      </c>
      <c r="I18" s="44">
        <f>IF(B18="","",IF(D18="","Check type",IF(H18&lt;0,"Paid extra",IF(H18=0,"Paid",IF(N(E18)&gt;0,"Part paid","Not paid")))))</f>
      </c>
    </row>
    <row r="19" ht="18" customHeight="1" spans="2:9" x14ac:dyDescent="0.25">
      <c r="B19" s="24"/>
      <c r="C19" s="24"/>
      <c r="D19" s="36">
        <f>IF(OR(B19="",C19=""),"",IF(COUNTIF(Rates!$B$6:$B$15,C19)=0,"",SUMIFS(Rates!$C$6:$C$15,Rates!$B$6:$B$15,C19)))</f>
      </c>
      <c r="E19" s="42"/>
      <c r="F19" s="43"/>
      <c r="G19" s="24"/>
      <c r="H19" s="36">
        <f>IF(OR(B19="",D19=""),"",ROUND(D19-N(E19),2))</f>
      </c>
      <c r="I19" s="44">
        <f>IF(B19="","",IF(D19="","Check type",IF(H19&lt;0,"Paid extra",IF(H19=0,"Paid",IF(N(E19)&gt;0,"Part paid","Not paid")))))</f>
      </c>
    </row>
    <row r="20" ht="18" customHeight="1" spans="2:9" x14ac:dyDescent="0.25">
      <c r="B20" s="24"/>
      <c r="C20" s="24"/>
      <c r="D20" s="36">
        <f>IF(OR(B20="",C20=""),"",IF(COUNTIF(Rates!$B$6:$B$15,C20)=0,"",SUMIFS(Rates!$C$6:$C$15,Rates!$B$6:$B$15,C20)))</f>
      </c>
      <c r="E20" s="42"/>
      <c r="F20" s="43"/>
      <c r="G20" s="24"/>
      <c r="H20" s="36">
        <f>IF(OR(B20="",D20=""),"",ROUND(D20-N(E20),2))</f>
      </c>
      <c r="I20" s="44">
        <f>IF(B20="","",IF(D20="","Check type",IF(H20&lt;0,"Paid extra",IF(H20=0,"Paid",IF(N(E20)&gt;0,"Part paid","Not paid")))))</f>
      </c>
    </row>
    <row r="21" ht="18" customHeight="1" spans="2:9" x14ac:dyDescent="0.25">
      <c r="B21" s="24"/>
      <c r="C21" s="24"/>
      <c r="D21" s="36">
        <f>IF(OR(B21="",C21=""),"",IF(COUNTIF(Rates!$B$6:$B$15,C21)=0,"",SUMIFS(Rates!$C$6:$C$15,Rates!$B$6:$B$15,C21)))</f>
      </c>
      <c r="E21" s="42"/>
      <c r="F21" s="43"/>
      <c r="G21" s="24"/>
      <c r="H21" s="36">
        <f>IF(OR(B21="",D21=""),"",ROUND(D21-N(E21),2))</f>
      </c>
      <c r="I21" s="44">
        <f>IF(B21="","",IF(D21="","Check type",IF(H21&lt;0,"Paid extra",IF(H21=0,"Paid",IF(N(E21)&gt;0,"Part paid","Not paid")))))</f>
      </c>
    </row>
    <row r="22" ht="18" customHeight="1" spans="2:9" x14ac:dyDescent="0.25">
      <c r="B22" s="24"/>
      <c r="C22" s="24"/>
      <c r="D22" s="36">
        <f>IF(OR(B22="",C22=""),"",IF(COUNTIF(Rates!$B$6:$B$15,C22)=0,"",SUMIFS(Rates!$C$6:$C$15,Rates!$B$6:$B$15,C22)))</f>
      </c>
      <c r="E22" s="42"/>
      <c r="F22" s="43"/>
      <c r="G22" s="24"/>
      <c r="H22" s="36">
        <f>IF(OR(B22="",D22=""),"",ROUND(D22-N(E22),2))</f>
      </c>
      <c r="I22" s="44">
        <f>IF(B22="","",IF(D22="","Check type",IF(H22&lt;0,"Paid extra",IF(H22=0,"Paid",IF(N(E22)&gt;0,"Part paid","Not paid")))))</f>
      </c>
    </row>
    <row r="23" ht="18" customHeight="1" spans="2:9" x14ac:dyDescent="0.25">
      <c r="B23" s="24"/>
      <c r="C23" s="24"/>
      <c r="D23" s="36">
        <f>IF(OR(B23="",C23=""),"",IF(COUNTIF(Rates!$B$6:$B$15,C23)=0,"",SUMIFS(Rates!$C$6:$C$15,Rates!$B$6:$B$15,C23)))</f>
      </c>
      <c r="E23" s="42"/>
      <c r="F23" s="43"/>
      <c r="G23" s="24"/>
      <c r="H23" s="36">
        <f>IF(OR(B23="",D23=""),"",ROUND(D23-N(E23),2))</f>
      </c>
      <c r="I23" s="44">
        <f>IF(B23="","",IF(D23="","Check type",IF(H23&lt;0,"Paid extra",IF(H23=0,"Paid",IF(N(E23)&gt;0,"Part paid","Not paid")))))</f>
      </c>
    </row>
    <row r="24" ht="18" customHeight="1" spans="2:9" x14ac:dyDescent="0.25">
      <c r="B24" s="24"/>
      <c r="C24" s="24"/>
      <c r="D24" s="36">
        <f>IF(OR(B24="",C24=""),"",IF(COUNTIF(Rates!$B$6:$B$15,C24)=0,"",SUMIFS(Rates!$C$6:$C$15,Rates!$B$6:$B$15,C24)))</f>
      </c>
      <c r="E24" s="42"/>
      <c r="F24" s="43"/>
      <c r="G24" s="24"/>
      <c r="H24" s="36">
        <f>IF(OR(B24="",D24=""),"",ROUND(D24-N(E24),2))</f>
      </c>
      <c r="I24" s="44">
        <f>IF(B24="","",IF(D24="","Check type",IF(H24&lt;0,"Paid extra",IF(H24=0,"Paid",IF(N(E24)&gt;0,"Part paid","Not paid")))))</f>
      </c>
    </row>
    <row r="25" ht="18" customHeight="1" spans="2:9" x14ac:dyDescent="0.25">
      <c r="B25" s="24"/>
      <c r="C25" s="24"/>
      <c r="D25" s="36">
        <f>IF(OR(B25="",C25=""),"",IF(COUNTIF(Rates!$B$6:$B$15,C25)=0,"",SUMIFS(Rates!$C$6:$C$15,Rates!$B$6:$B$15,C25)))</f>
      </c>
      <c r="E25" s="42"/>
      <c r="F25" s="43"/>
      <c r="G25" s="24"/>
      <c r="H25" s="36">
        <f>IF(OR(B25="",D25=""),"",ROUND(D25-N(E25),2))</f>
      </c>
      <c r="I25" s="44">
        <f>IF(B25="","",IF(D25="","Check type",IF(H25&lt;0,"Paid extra",IF(H25=0,"Paid",IF(N(E25)&gt;0,"Part paid","Not paid")))))</f>
      </c>
    </row>
    <row r="26" ht="18" customHeight="1" spans="2:9" x14ac:dyDescent="0.25">
      <c r="B26" s="24"/>
      <c r="C26" s="24"/>
      <c r="D26" s="36">
        <f>IF(OR(B26="",C26=""),"",IF(COUNTIF(Rates!$B$6:$B$15,C26)=0,"",SUMIFS(Rates!$C$6:$C$15,Rates!$B$6:$B$15,C26)))</f>
      </c>
      <c r="E26" s="42"/>
      <c r="F26" s="43"/>
      <c r="G26" s="24"/>
      <c r="H26" s="36">
        <f>IF(OR(B26="",D26=""),"",ROUND(D26-N(E26),2))</f>
      </c>
      <c r="I26" s="44">
        <f>IF(B26="","",IF(D26="","Check type",IF(H26&lt;0,"Paid extra",IF(H26=0,"Paid",IF(N(E26)&gt;0,"Part paid","Not paid")))))</f>
      </c>
    </row>
    <row r="27" ht="18" customHeight="1" spans="2:9" x14ac:dyDescent="0.25">
      <c r="B27" s="24"/>
      <c r="C27" s="24"/>
      <c r="D27" s="36">
        <f>IF(OR(B27="",C27=""),"",IF(COUNTIF(Rates!$B$6:$B$15,C27)=0,"",SUMIFS(Rates!$C$6:$C$15,Rates!$B$6:$B$15,C27)))</f>
      </c>
      <c r="E27" s="42"/>
      <c r="F27" s="43"/>
      <c r="G27" s="24"/>
      <c r="H27" s="36">
        <f>IF(OR(B27="",D27=""),"",ROUND(D27-N(E27),2))</f>
      </c>
      <c r="I27" s="44">
        <f>IF(B27="","",IF(D27="","Check type",IF(H27&lt;0,"Paid extra",IF(H27=0,"Paid",IF(N(E27)&gt;0,"Part paid","Not paid")))))</f>
      </c>
    </row>
    <row r="28" ht="18" customHeight="1" spans="2:9" x14ac:dyDescent="0.25">
      <c r="B28" s="24"/>
      <c r="C28" s="24"/>
      <c r="D28" s="36">
        <f>IF(OR(B28="",C28=""),"",IF(COUNTIF(Rates!$B$6:$B$15,C28)=0,"",SUMIFS(Rates!$C$6:$C$15,Rates!$B$6:$B$15,C28)))</f>
      </c>
      <c r="E28" s="42"/>
      <c r="F28" s="43"/>
      <c r="G28" s="24"/>
      <c r="H28" s="36">
        <f>IF(OR(B28="",D28=""),"",ROUND(D28-N(E28),2))</f>
      </c>
      <c r="I28" s="44">
        <f>IF(B28="","",IF(D28="","Check type",IF(H28&lt;0,"Paid extra",IF(H28=0,"Paid",IF(N(E28)&gt;0,"Part paid","Not paid")))))</f>
      </c>
    </row>
    <row r="29" ht="18" customHeight="1" spans="2:9" x14ac:dyDescent="0.25">
      <c r="B29" s="24"/>
      <c r="C29" s="24"/>
      <c r="D29" s="36">
        <f>IF(OR(B29="",C29=""),"",IF(COUNTIF(Rates!$B$6:$B$15,C29)=0,"",SUMIFS(Rates!$C$6:$C$15,Rates!$B$6:$B$15,C29)))</f>
      </c>
      <c r="E29" s="42"/>
      <c r="F29" s="43"/>
      <c r="G29" s="24"/>
      <c r="H29" s="36">
        <f>IF(OR(B29="",D29=""),"",ROUND(D29-N(E29),2))</f>
      </c>
      <c r="I29" s="44">
        <f>IF(B29="","",IF(D29="","Check type",IF(H29&lt;0,"Paid extra",IF(H29=0,"Paid",IF(N(E29)&gt;0,"Part paid","Not paid")))))</f>
      </c>
    </row>
    <row r="30" ht="18" customHeight="1" spans="2:9" x14ac:dyDescent="0.25">
      <c r="B30" s="24"/>
      <c r="C30" s="24"/>
      <c r="D30" s="36">
        <f>IF(OR(B30="",C30=""),"",IF(COUNTIF(Rates!$B$6:$B$15,C30)=0,"",SUMIFS(Rates!$C$6:$C$15,Rates!$B$6:$B$15,C30)))</f>
      </c>
      <c r="E30" s="42"/>
      <c r="F30" s="43"/>
      <c r="G30" s="24"/>
      <c r="H30" s="36">
        <f>IF(OR(B30="",D30=""),"",ROUND(D30-N(E30),2))</f>
      </c>
      <c r="I30" s="44">
        <f>IF(B30="","",IF(D30="","Check type",IF(H30&lt;0,"Paid extra",IF(H30=0,"Paid",IF(N(E30)&gt;0,"Part paid","Not paid")))))</f>
      </c>
    </row>
    <row r="31" ht="18" customHeight="1" spans="2:9" x14ac:dyDescent="0.25">
      <c r="B31" s="24"/>
      <c r="C31" s="24"/>
      <c r="D31" s="36">
        <f>IF(OR(B31="",C31=""),"",IF(COUNTIF(Rates!$B$6:$B$15,C31)=0,"",SUMIFS(Rates!$C$6:$C$15,Rates!$B$6:$B$15,C31)))</f>
      </c>
      <c r="E31" s="42"/>
      <c r="F31" s="43"/>
      <c r="G31" s="24"/>
      <c r="H31" s="36">
        <f>IF(OR(B31="",D31=""),"",ROUND(D31-N(E31),2))</f>
      </c>
      <c r="I31" s="44">
        <f>IF(B31="","",IF(D31="","Check type",IF(H31&lt;0,"Paid extra",IF(H31=0,"Paid",IF(N(E31)&gt;0,"Part paid","Not paid")))))</f>
      </c>
    </row>
    <row r="32" ht="18" customHeight="1" spans="2:9" x14ac:dyDescent="0.25">
      <c r="B32" s="24"/>
      <c r="C32" s="24"/>
      <c r="D32" s="36">
        <f>IF(OR(B32="",C32=""),"",IF(COUNTIF(Rates!$B$6:$B$15,C32)=0,"",SUMIFS(Rates!$C$6:$C$15,Rates!$B$6:$B$15,C32)))</f>
      </c>
      <c r="E32" s="42"/>
      <c r="F32" s="43"/>
      <c r="G32" s="24"/>
      <c r="H32" s="36">
        <f>IF(OR(B32="",D32=""),"",ROUND(D32-N(E32),2))</f>
      </c>
      <c r="I32" s="44">
        <f>IF(B32="","",IF(D32="","Check type",IF(H32&lt;0,"Paid extra",IF(H32=0,"Paid",IF(N(E32)&gt;0,"Part paid","Not paid")))))</f>
      </c>
    </row>
    <row r="33" ht="18" customHeight="1" spans="2:9" x14ac:dyDescent="0.25">
      <c r="B33" s="24"/>
      <c r="C33" s="24"/>
      <c r="D33" s="36">
        <f>IF(OR(B33="",C33=""),"",IF(COUNTIF(Rates!$B$6:$B$15,C33)=0,"",SUMIFS(Rates!$C$6:$C$15,Rates!$B$6:$B$15,C33)))</f>
      </c>
      <c r="E33" s="42"/>
      <c r="F33" s="43"/>
      <c r="G33" s="24"/>
      <c r="H33" s="36">
        <f>IF(OR(B33="",D33=""),"",ROUND(D33-N(E33),2))</f>
      </c>
      <c r="I33" s="44">
        <f>IF(B33="","",IF(D33="","Check type",IF(H33&lt;0,"Paid extra",IF(H33=0,"Paid",IF(N(E33)&gt;0,"Part paid","Not paid")))))</f>
      </c>
    </row>
    <row r="34" ht="18" customHeight="1" spans="2:9" x14ac:dyDescent="0.25">
      <c r="B34" s="24"/>
      <c r="C34" s="24"/>
      <c r="D34" s="36">
        <f>IF(OR(B34="",C34=""),"",IF(COUNTIF(Rates!$B$6:$B$15,C34)=0,"",SUMIFS(Rates!$C$6:$C$15,Rates!$B$6:$B$15,C34)))</f>
      </c>
      <c r="E34" s="42"/>
      <c r="F34" s="43"/>
      <c r="G34" s="24"/>
      <c r="H34" s="36">
        <f>IF(OR(B34="",D34=""),"",ROUND(D34-N(E34),2))</f>
      </c>
      <c r="I34" s="44">
        <f>IF(B34="","",IF(D34="","Check type",IF(H34&lt;0,"Paid extra",IF(H34=0,"Paid",IF(N(E34)&gt;0,"Part paid","Not paid")))))</f>
      </c>
    </row>
    <row r="35" ht="18" customHeight="1" spans="2:9" x14ac:dyDescent="0.25">
      <c r="B35" s="24"/>
      <c r="C35" s="24"/>
      <c r="D35" s="36">
        <f>IF(OR(B35="",C35=""),"",IF(COUNTIF(Rates!$B$6:$B$15,C35)=0,"",SUMIFS(Rates!$C$6:$C$15,Rates!$B$6:$B$15,C35)))</f>
      </c>
      <c r="E35" s="42"/>
      <c r="F35" s="43"/>
      <c r="G35" s="24"/>
      <c r="H35" s="36">
        <f>IF(OR(B35="",D35=""),"",ROUND(D35-N(E35),2))</f>
      </c>
      <c r="I35" s="44">
        <f>IF(B35="","",IF(D35="","Check type",IF(H35&lt;0,"Paid extra",IF(H35=0,"Paid",IF(N(E35)&gt;0,"Part paid","Not paid")))))</f>
      </c>
    </row>
    <row r="36" ht="18" customHeight="1" spans="2:9" x14ac:dyDescent="0.25">
      <c r="B36" s="24"/>
      <c r="C36" s="24"/>
      <c r="D36" s="36">
        <f>IF(OR(B36="",C36=""),"",IF(COUNTIF(Rates!$B$6:$B$15,C36)=0,"",SUMIFS(Rates!$C$6:$C$15,Rates!$B$6:$B$15,C36)))</f>
      </c>
      <c r="E36" s="42"/>
      <c r="F36" s="43"/>
      <c r="G36" s="24"/>
      <c r="H36" s="36">
        <f>IF(OR(B36="",D36=""),"",ROUND(D36-N(E36),2))</f>
      </c>
      <c r="I36" s="44">
        <f>IF(B36="","",IF(D36="","Check type",IF(H36&lt;0,"Paid extra",IF(H36=0,"Paid",IF(N(E36)&gt;0,"Part paid","Not paid")))))</f>
      </c>
    </row>
    <row r="37" ht="18" customHeight="1" spans="2:9" x14ac:dyDescent="0.25">
      <c r="B37" s="24"/>
      <c r="C37" s="24"/>
      <c r="D37" s="36">
        <f>IF(OR(B37="",C37=""),"",IF(COUNTIF(Rates!$B$6:$B$15,C37)=0,"",SUMIFS(Rates!$C$6:$C$15,Rates!$B$6:$B$15,C37)))</f>
      </c>
      <c r="E37" s="42"/>
      <c r="F37" s="43"/>
      <c r="G37" s="24"/>
      <c r="H37" s="36">
        <f>IF(OR(B37="",D37=""),"",ROUND(D37-N(E37),2))</f>
      </c>
      <c r="I37" s="44">
        <f>IF(B37="","",IF(D37="","Check type",IF(H37&lt;0,"Paid extra",IF(H37=0,"Paid",IF(N(E37)&gt;0,"Part paid","Not paid")))))</f>
      </c>
    </row>
    <row r="38" ht="18" customHeight="1" spans="2:9" x14ac:dyDescent="0.25">
      <c r="B38" s="24"/>
      <c r="C38" s="24"/>
      <c r="D38" s="36">
        <f>IF(OR(B38="",C38=""),"",IF(COUNTIF(Rates!$B$6:$B$15,C38)=0,"",SUMIFS(Rates!$C$6:$C$15,Rates!$B$6:$B$15,C38)))</f>
      </c>
      <c r="E38" s="42"/>
      <c r="F38" s="43"/>
      <c r="G38" s="24"/>
      <c r="H38" s="36">
        <f>IF(OR(B38="",D38=""),"",ROUND(D38-N(E38),2))</f>
      </c>
      <c r="I38" s="44">
        <f>IF(B38="","",IF(D38="","Check type",IF(H38&lt;0,"Paid extra",IF(H38=0,"Paid",IF(N(E38)&gt;0,"Part paid","Not paid")))))</f>
      </c>
    </row>
    <row r="39" ht="18" customHeight="1" spans="2:9" x14ac:dyDescent="0.25">
      <c r="B39" s="24"/>
      <c r="C39" s="24"/>
      <c r="D39" s="36">
        <f>IF(OR(B39="",C39=""),"",IF(COUNTIF(Rates!$B$6:$B$15,C39)=0,"",SUMIFS(Rates!$C$6:$C$15,Rates!$B$6:$B$15,C39)))</f>
      </c>
      <c r="E39" s="42"/>
      <c r="F39" s="43"/>
      <c r="G39" s="24"/>
      <c r="H39" s="36">
        <f>IF(OR(B39="",D39=""),"",ROUND(D39-N(E39),2))</f>
      </c>
      <c r="I39" s="44">
        <f>IF(B39="","",IF(D39="","Check type",IF(H39&lt;0,"Paid extra",IF(H39=0,"Paid",IF(N(E39)&gt;0,"Part paid","Not paid")))))</f>
      </c>
    </row>
    <row r="40" ht="18" customHeight="1" spans="2:9" x14ac:dyDescent="0.25">
      <c r="B40" s="24"/>
      <c r="C40" s="24"/>
      <c r="D40" s="36">
        <f>IF(OR(B40="",C40=""),"",IF(COUNTIF(Rates!$B$6:$B$15,C40)=0,"",SUMIFS(Rates!$C$6:$C$15,Rates!$B$6:$B$15,C40)))</f>
      </c>
      <c r="E40" s="42"/>
      <c r="F40" s="43"/>
      <c r="G40" s="24"/>
      <c r="H40" s="36">
        <f>IF(OR(B40="",D40=""),"",ROUND(D40-N(E40),2))</f>
      </c>
      <c r="I40" s="44">
        <f>IF(B40="","",IF(D40="","Check type",IF(H40&lt;0,"Paid extra",IF(H40=0,"Paid",IF(N(E40)&gt;0,"Part paid","Not paid")))))</f>
      </c>
    </row>
    <row r="41" ht="18" customHeight="1" spans="2:9" x14ac:dyDescent="0.25">
      <c r="B41" s="24"/>
      <c r="C41" s="24"/>
      <c r="D41" s="36">
        <f>IF(OR(B41="",C41=""),"",IF(COUNTIF(Rates!$B$6:$B$15,C41)=0,"",SUMIFS(Rates!$C$6:$C$15,Rates!$B$6:$B$15,C41)))</f>
      </c>
      <c r="E41" s="42"/>
      <c r="F41" s="43"/>
      <c r="G41" s="24"/>
      <c r="H41" s="36">
        <f>IF(OR(B41="",D41=""),"",ROUND(D41-N(E41),2))</f>
      </c>
      <c r="I41" s="44">
        <f>IF(B41="","",IF(D41="","Check type",IF(H41&lt;0,"Paid extra",IF(H41=0,"Paid",IF(N(E41)&gt;0,"Part paid","Not paid")))))</f>
      </c>
    </row>
    <row r="42" ht="18" customHeight="1" spans="2:9" x14ac:dyDescent="0.25">
      <c r="B42" s="24"/>
      <c r="C42" s="24"/>
      <c r="D42" s="36">
        <f>IF(OR(B42="",C42=""),"",IF(COUNTIF(Rates!$B$6:$B$15,C42)=0,"",SUMIFS(Rates!$C$6:$C$15,Rates!$B$6:$B$15,C42)))</f>
      </c>
      <c r="E42" s="42"/>
      <c r="F42" s="43"/>
      <c r="G42" s="24"/>
      <c r="H42" s="36">
        <f>IF(OR(B42="",D42=""),"",ROUND(D42-N(E42),2))</f>
      </c>
      <c r="I42" s="44">
        <f>IF(B42="","",IF(D42="","Check type",IF(H42&lt;0,"Paid extra",IF(H42=0,"Paid",IF(N(E42)&gt;0,"Part paid","Not paid")))))</f>
      </c>
    </row>
    <row r="43" ht="18" customHeight="1" spans="2:9" x14ac:dyDescent="0.25">
      <c r="B43" s="24"/>
      <c r="C43" s="24"/>
      <c r="D43" s="36">
        <f>IF(OR(B43="",C43=""),"",IF(COUNTIF(Rates!$B$6:$B$15,C43)=0,"",SUMIFS(Rates!$C$6:$C$15,Rates!$B$6:$B$15,C43)))</f>
      </c>
      <c r="E43" s="42"/>
      <c r="F43" s="43"/>
      <c r="G43" s="24"/>
      <c r="H43" s="36">
        <f>IF(OR(B43="",D43=""),"",ROUND(D43-N(E43),2))</f>
      </c>
      <c r="I43" s="44">
        <f>IF(B43="","",IF(D43="","Check type",IF(H43&lt;0,"Paid extra",IF(H43=0,"Paid",IF(N(E43)&gt;0,"Part paid","Not paid")))))</f>
      </c>
    </row>
    <row r="44" ht="18" customHeight="1" spans="2:9" x14ac:dyDescent="0.25">
      <c r="B44" s="24"/>
      <c r="C44" s="24"/>
      <c r="D44" s="36">
        <f>IF(OR(B44="",C44=""),"",IF(COUNTIF(Rates!$B$6:$B$15,C44)=0,"",SUMIFS(Rates!$C$6:$C$15,Rates!$B$6:$B$15,C44)))</f>
      </c>
      <c r="E44" s="42"/>
      <c r="F44" s="43"/>
      <c r="G44" s="24"/>
      <c r="H44" s="36">
        <f>IF(OR(B44="",D44=""),"",ROUND(D44-N(E44),2))</f>
      </c>
      <c r="I44" s="44">
        <f>IF(B44="","",IF(D44="","Check type",IF(H44&lt;0,"Paid extra",IF(H44=0,"Paid",IF(N(E44)&gt;0,"Part paid","Not paid")))))</f>
      </c>
    </row>
    <row r="45" ht="18" customHeight="1" spans="2:9" x14ac:dyDescent="0.25">
      <c r="B45" s="24"/>
      <c r="C45" s="24"/>
      <c r="D45" s="36">
        <f>IF(OR(B45="",C45=""),"",IF(COUNTIF(Rates!$B$6:$B$15,C45)=0,"",SUMIFS(Rates!$C$6:$C$15,Rates!$B$6:$B$15,C45)))</f>
      </c>
      <c r="E45" s="42"/>
      <c r="F45" s="43"/>
      <c r="G45" s="24"/>
      <c r="H45" s="36">
        <f>IF(OR(B45="",D45=""),"",ROUND(D45-N(E45),2))</f>
      </c>
      <c r="I45" s="44">
        <f>IF(B45="","",IF(D45="","Check type",IF(H45&lt;0,"Paid extra",IF(H45=0,"Paid",IF(N(E45)&gt;0,"Part paid","Not paid")))))</f>
      </c>
    </row>
    <row r="46" ht="18" customHeight="1" spans="2:9" x14ac:dyDescent="0.25">
      <c r="B46" s="24"/>
      <c r="C46" s="24"/>
      <c r="D46" s="36">
        <f>IF(OR(B46="",C46=""),"",IF(COUNTIF(Rates!$B$6:$B$15,C46)=0,"",SUMIFS(Rates!$C$6:$C$15,Rates!$B$6:$B$15,C46)))</f>
      </c>
      <c r="E46" s="42"/>
      <c r="F46" s="43"/>
      <c r="G46" s="24"/>
      <c r="H46" s="36">
        <f>IF(OR(B46="",D46=""),"",ROUND(D46-N(E46),2))</f>
      </c>
      <c r="I46" s="44">
        <f>IF(B46="","",IF(D46="","Check type",IF(H46&lt;0,"Paid extra",IF(H46=0,"Paid",IF(N(E46)&gt;0,"Part paid","Not paid")))))</f>
      </c>
    </row>
    <row r="47" ht="18" customHeight="1" spans="2:9" x14ac:dyDescent="0.25">
      <c r="B47" s="24"/>
      <c r="C47" s="24"/>
      <c r="D47" s="36">
        <f>IF(OR(B47="",C47=""),"",IF(COUNTIF(Rates!$B$6:$B$15,C47)=0,"",SUMIFS(Rates!$C$6:$C$15,Rates!$B$6:$B$15,C47)))</f>
      </c>
      <c r="E47" s="42"/>
      <c r="F47" s="43"/>
      <c r="G47" s="24"/>
      <c r="H47" s="36">
        <f>IF(OR(B47="",D47=""),"",ROUND(D47-N(E47),2))</f>
      </c>
      <c r="I47" s="44">
        <f>IF(B47="","",IF(D47="","Check type",IF(H47&lt;0,"Paid extra",IF(H47=0,"Paid",IF(N(E47)&gt;0,"Part paid","Not paid")))))</f>
      </c>
    </row>
    <row r="48" ht="18" customHeight="1" spans="2:9" x14ac:dyDescent="0.25">
      <c r="B48" s="24"/>
      <c r="C48" s="24"/>
      <c r="D48" s="36">
        <f>IF(OR(B48="",C48=""),"",IF(COUNTIF(Rates!$B$6:$B$15,C48)=0,"",SUMIFS(Rates!$C$6:$C$15,Rates!$B$6:$B$15,C48)))</f>
      </c>
      <c r="E48" s="42"/>
      <c r="F48" s="43"/>
      <c r="G48" s="24"/>
      <c r="H48" s="36">
        <f>IF(OR(B48="",D48=""),"",ROUND(D48-N(E48),2))</f>
      </c>
      <c r="I48" s="44">
        <f>IF(B48="","",IF(D48="","Check type",IF(H48&lt;0,"Paid extra",IF(H48=0,"Paid",IF(N(E48)&gt;0,"Part paid","Not paid")))))</f>
      </c>
    </row>
    <row r="49" ht="18" customHeight="1" spans="2:9" x14ac:dyDescent="0.25">
      <c r="B49" s="24"/>
      <c r="C49" s="24"/>
      <c r="D49" s="36">
        <f>IF(OR(B49="",C49=""),"",IF(COUNTIF(Rates!$B$6:$B$15,C49)=0,"",SUMIFS(Rates!$C$6:$C$15,Rates!$B$6:$B$15,C49)))</f>
      </c>
      <c r="E49" s="42"/>
      <c r="F49" s="43"/>
      <c r="G49" s="24"/>
      <c r="H49" s="36">
        <f>IF(OR(B49="",D49=""),"",ROUND(D49-N(E49),2))</f>
      </c>
      <c r="I49" s="44">
        <f>IF(B49="","",IF(D49="","Check type",IF(H49&lt;0,"Paid extra",IF(H49=0,"Paid",IF(N(E49)&gt;0,"Part paid","Not paid")))))</f>
      </c>
    </row>
    <row r="50" ht="18" customHeight="1" spans="2:9" x14ac:dyDescent="0.25">
      <c r="B50" s="24"/>
      <c r="C50" s="24"/>
      <c r="D50" s="36">
        <f>IF(OR(B50="",C50=""),"",IF(COUNTIF(Rates!$B$6:$B$15,C50)=0,"",SUMIFS(Rates!$C$6:$C$15,Rates!$B$6:$B$15,C50)))</f>
      </c>
      <c r="E50" s="42"/>
      <c r="F50" s="43"/>
      <c r="G50" s="24"/>
      <c r="H50" s="36">
        <f>IF(OR(B50="",D50=""),"",ROUND(D50-N(E50),2))</f>
      </c>
      <c r="I50" s="44">
        <f>IF(B50="","",IF(D50="","Check type",IF(H50&lt;0,"Paid extra",IF(H50=0,"Paid",IF(N(E50)&gt;0,"Part paid","Not paid")))))</f>
      </c>
    </row>
    <row r="51" ht="18" customHeight="1" spans="2:9" x14ac:dyDescent="0.25">
      <c r="B51" s="24"/>
      <c r="C51" s="24"/>
      <c r="D51" s="36">
        <f>IF(OR(B51="",C51=""),"",IF(COUNTIF(Rates!$B$6:$B$15,C51)=0,"",SUMIFS(Rates!$C$6:$C$15,Rates!$B$6:$B$15,C51)))</f>
      </c>
      <c r="E51" s="42"/>
      <c r="F51" s="43"/>
      <c r="G51" s="24"/>
      <c r="H51" s="36">
        <f>IF(OR(B51="",D51=""),"",ROUND(D51-N(E51),2))</f>
      </c>
      <c r="I51" s="44">
        <f>IF(B51="","",IF(D51="","Check type",IF(H51&lt;0,"Paid extra",IF(H51=0,"Paid",IF(N(E51)&gt;0,"Part paid","Not paid")))))</f>
      </c>
    </row>
    <row r="52" ht="18" customHeight="1" spans="2:9" x14ac:dyDescent="0.25">
      <c r="B52" s="24"/>
      <c r="C52" s="24"/>
      <c r="D52" s="36">
        <f>IF(OR(B52="",C52=""),"",IF(COUNTIF(Rates!$B$6:$B$15,C52)=0,"",SUMIFS(Rates!$C$6:$C$15,Rates!$B$6:$B$15,C52)))</f>
      </c>
      <c r="E52" s="42"/>
      <c r="F52" s="43"/>
      <c r="G52" s="24"/>
      <c r="H52" s="36">
        <f>IF(OR(B52="",D52=""),"",ROUND(D52-N(E52),2))</f>
      </c>
      <c r="I52" s="44">
        <f>IF(B52="","",IF(D52="","Check type",IF(H52&lt;0,"Paid extra",IF(H52=0,"Paid",IF(N(E52)&gt;0,"Part paid","Not paid")))))</f>
      </c>
    </row>
    <row r="53" ht="18" customHeight="1" spans="2:9" x14ac:dyDescent="0.25">
      <c r="B53" s="24"/>
      <c r="C53" s="24"/>
      <c r="D53" s="36">
        <f>IF(OR(B53="",C53=""),"",IF(COUNTIF(Rates!$B$6:$B$15,C53)=0,"",SUMIFS(Rates!$C$6:$C$15,Rates!$B$6:$B$15,C53)))</f>
      </c>
      <c r="E53" s="42"/>
      <c r="F53" s="43"/>
      <c r="G53" s="24"/>
      <c r="H53" s="36">
        <f>IF(OR(B53="",D53=""),"",ROUND(D53-N(E53),2))</f>
      </c>
      <c r="I53" s="44">
        <f>IF(B53="","",IF(D53="","Check type",IF(H53&lt;0,"Paid extra",IF(H53=0,"Paid",IF(N(E53)&gt;0,"Part paid","Not paid")))))</f>
      </c>
    </row>
    <row r="54" ht="18" customHeight="1" spans="2:9" x14ac:dyDescent="0.25">
      <c r="B54" s="24"/>
      <c r="C54" s="24"/>
      <c r="D54" s="36">
        <f>IF(OR(B54="",C54=""),"",IF(COUNTIF(Rates!$B$6:$B$15,C54)=0,"",SUMIFS(Rates!$C$6:$C$15,Rates!$B$6:$B$15,C54)))</f>
      </c>
      <c r="E54" s="42"/>
      <c r="F54" s="43"/>
      <c r="G54" s="24"/>
      <c r="H54" s="36">
        <f>IF(OR(B54="",D54=""),"",ROUND(D54-N(E54),2))</f>
      </c>
      <c r="I54" s="44">
        <f>IF(B54="","",IF(D54="","Check type",IF(H54&lt;0,"Paid extra",IF(H54=0,"Paid",IF(N(E54)&gt;0,"Part paid","Not paid")))))</f>
      </c>
    </row>
    <row r="55" ht="18" customHeight="1" spans="2:9" x14ac:dyDescent="0.25">
      <c r="B55" s="24"/>
      <c r="C55" s="24"/>
      <c r="D55" s="36">
        <f>IF(OR(B55="",C55=""),"",IF(COUNTIF(Rates!$B$6:$B$15,C55)=0,"",SUMIFS(Rates!$C$6:$C$15,Rates!$B$6:$B$15,C55)))</f>
      </c>
      <c r="E55" s="42"/>
      <c r="F55" s="43"/>
      <c r="G55" s="24"/>
      <c r="H55" s="36">
        <f>IF(OR(B55="",D55=""),"",ROUND(D55-N(E55),2))</f>
      </c>
      <c r="I55" s="44">
        <f>IF(B55="","",IF(D55="","Check type",IF(H55&lt;0,"Paid extra",IF(H55=0,"Paid",IF(N(E55)&gt;0,"Part paid","Not paid")))))</f>
      </c>
    </row>
    <row r="56" ht="18" customHeight="1" spans="2:9" x14ac:dyDescent="0.25">
      <c r="B56" s="24"/>
      <c r="C56" s="24"/>
      <c r="D56" s="36">
        <f>IF(OR(B56="",C56=""),"",IF(COUNTIF(Rates!$B$6:$B$15,C56)=0,"",SUMIFS(Rates!$C$6:$C$15,Rates!$B$6:$B$15,C56)))</f>
      </c>
      <c r="E56" s="42"/>
      <c r="F56" s="43"/>
      <c r="G56" s="24"/>
      <c r="H56" s="36">
        <f>IF(OR(B56="",D56=""),"",ROUND(D56-N(E56),2))</f>
      </c>
      <c r="I56" s="44">
        <f>IF(B56="","",IF(D56="","Check type",IF(H56&lt;0,"Paid extra",IF(H56=0,"Paid",IF(N(E56)&gt;0,"Part paid","Not paid")))))</f>
      </c>
    </row>
    <row r="57" ht="18" customHeight="1" spans="2:9" x14ac:dyDescent="0.25">
      <c r="B57" s="24"/>
      <c r="C57" s="24"/>
      <c r="D57" s="36">
        <f>IF(OR(B57="",C57=""),"",IF(COUNTIF(Rates!$B$6:$B$15,C57)=0,"",SUMIFS(Rates!$C$6:$C$15,Rates!$B$6:$B$15,C57)))</f>
      </c>
      <c r="E57" s="42"/>
      <c r="F57" s="43"/>
      <c r="G57" s="24"/>
      <c r="H57" s="36">
        <f>IF(OR(B57="",D57=""),"",ROUND(D57-N(E57),2))</f>
      </c>
      <c r="I57" s="44">
        <f>IF(B57="","",IF(D57="","Check type",IF(H57&lt;0,"Paid extra",IF(H57=0,"Paid",IF(N(E57)&gt;0,"Part paid","Not paid")))))</f>
      </c>
    </row>
    <row r="58" ht="18" customHeight="1" spans="2:9" x14ac:dyDescent="0.25">
      <c r="B58" s="24"/>
      <c r="C58" s="24"/>
      <c r="D58" s="36">
        <f>IF(OR(B58="",C58=""),"",IF(COUNTIF(Rates!$B$6:$B$15,C58)=0,"",SUMIFS(Rates!$C$6:$C$15,Rates!$B$6:$B$15,C58)))</f>
      </c>
      <c r="E58" s="42"/>
      <c r="F58" s="43"/>
      <c r="G58" s="24"/>
      <c r="H58" s="36">
        <f>IF(OR(B58="",D58=""),"",ROUND(D58-N(E58),2))</f>
      </c>
      <c r="I58" s="44">
        <f>IF(B58="","",IF(D58="","Check type",IF(H58&lt;0,"Paid extra",IF(H58=0,"Paid",IF(N(E58)&gt;0,"Part paid","Not paid")))))</f>
      </c>
    </row>
    <row r="59" ht="18" customHeight="1" spans="2:9" x14ac:dyDescent="0.25">
      <c r="B59" s="24"/>
      <c r="C59" s="24"/>
      <c r="D59" s="36">
        <f>IF(OR(B59="",C59=""),"",IF(COUNTIF(Rates!$B$6:$B$15,C59)=0,"",SUMIFS(Rates!$C$6:$C$15,Rates!$B$6:$B$15,C59)))</f>
      </c>
      <c r="E59" s="42"/>
      <c r="F59" s="43"/>
      <c r="G59" s="24"/>
      <c r="H59" s="36">
        <f>IF(OR(B59="",D59=""),"",ROUND(D59-N(E59),2))</f>
      </c>
      <c r="I59" s="44">
        <f>IF(B59="","",IF(D59="","Check type",IF(H59&lt;0,"Paid extra",IF(H59=0,"Paid",IF(N(E59)&gt;0,"Part paid","Not paid")))))</f>
      </c>
    </row>
    <row r="60" ht="18" customHeight="1" spans="2:9" x14ac:dyDescent="0.25">
      <c r="B60" s="24"/>
      <c r="C60" s="24"/>
      <c r="D60" s="36">
        <f>IF(OR(B60="",C60=""),"",IF(COUNTIF(Rates!$B$6:$B$15,C60)=0,"",SUMIFS(Rates!$C$6:$C$15,Rates!$B$6:$B$15,C60)))</f>
      </c>
      <c r="E60" s="42"/>
      <c r="F60" s="43"/>
      <c r="G60" s="24"/>
      <c r="H60" s="36">
        <f>IF(OR(B60="",D60=""),"",ROUND(D60-N(E60),2))</f>
      </c>
      <c r="I60" s="44">
        <f>IF(B60="","",IF(D60="","Check type",IF(H60&lt;0,"Paid extra",IF(H60=0,"Paid",IF(N(E60)&gt;0,"Part paid","Not paid")))))</f>
      </c>
    </row>
    <row r="61" ht="18" customHeight="1" spans="2:9" x14ac:dyDescent="0.25">
      <c r="B61" s="24"/>
      <c r="C61" s="24"/>
      <c r="D61" s="36">
        <f>IF(OR(B61="",C61=""),"",IF(COUNTIF(Rates!$B$6:$B$15,C61)=0,"",SUMIFS(Rates!$C$6:$C$15,Rates!$B$6:$B$15,C61)))</f>
      </c>
      <c r="E61" s="42"/>
      <c r="F61" s="43"/>
      <c r="G61" s="24"/>
      <c r="H61" s="36">
        <f>IF(OR(B61="",D61=""),"",ROUND(D61-N(E61),2))</f>
      </c>
      <c r="I61" s="44">
        <f>IF(B61="","",IF(D61="","Check type",IF(H61&lt;0,"Paid extra",IF(H61=0,"Paid",IF(N(E61)&gt;0,"Part paid","Not paid")))))</f>
      </c>
    </row>
    <row r="62" ht="18" customHeight="1" spans="2:9" x14ac:dyDescent="0.25">
      <c r="B62" s="24"/>
      <c r="C62" s="24"/>
      <c r="D62" s="36">
        <f>IF(OR(B62="",C62=""),"",IF(COUNTIF(Rates!$B$6:$B$15,C62)=0,"",SUMIFS(Rates!$C$6:$C$15,Rates!$B$6:$B$15,C62)))</f>
      </c>
      <c r="E62" s="42"/>
      <c r="F62" s="43"/>
      <c r="G62" s="24"/>
      <c r="H62" s="36">
        <f>IF(OR(B62="",D62=""),"",ROUND(D62-N(E62),2))</f>
      </c>
      <c r="I62" s="44">
        <f>IF(B62="","",IF(D62="","Check type",IF(H62&lt;0,"Paid extra",IF(H62=0,"Paid",IF(N(E62)&gt;0,"Part paid","Not paid")))))</f>
      </c>
    </row>
    <row r="63" ht="18" customHeight="1" spans="2:9" x14ac:dyDescent="0.25">
      <c r="B63" s="24"/>
      <c r="C63" s="24"/>
      <c r="D63" s="36">
        <f>IF(OR(B63="",C63=""),"",IF(COUNTIF(Rates!$B$6:$B$15,C63)=0,"",SUMIFS(Rates!$C$6:$C$15,Rates!$B$6:$B$15,C63)))</f>
      </c>
      <c r="E63" s="42"/>
      <c r="F63" s="43"/>
      <c r="G63" s="24"/>
      <c r="H63" s="36">
        <f>IF(OR(B63="",D63=""),"",ROUND(D63-N(E63),2))</f>
      </c>
      <c r="I63" s="44">
        <f>IF(B63="","",IF(D63="","Check type",IF(H63&lt;0,"Paid extra",IF(H63=0,"Paid",IF(N(E63)&gt;0,"Part paid","Not paid")))))</f>
      </c>
    </row>
    <row r="64" ht="18" customHeight="1" spans="2:9" x14ac:dyDescent="0.25">
      <c r="B64" s="24"/>
      <c r="C64" s="24"/>
      <c r="D64" s="36">
        <f>IF(OR(B64="",C64=""),"",IF(COUNTIF(Rates!$B$6:$B$15,C64)=0,"",SUMIFS(Rates!$C$6:$C$15,Rates!$B$6:$B$15,C64)))</f>
      </c>
      <c r="E64" s="42"/>
      <c r="F64" s="43"/>
      <c r="G64" s="24"/>
      <c r="H64" s="36">
        <f>IF(OR(B64="",D64=""),"",ROUND(D64-N(E64),2))</f>
      </c>
      <c r="I64" s="44">
        <f>IF(B64="","",IF(D64="","Check type",IF(H64&lt;0,"Paid extra",IF(H64=0,"Paid",IF(N(E64)&gt;0,"Part paid","Not paid")))))</f>
      </c>
    </row>
    <row r="65" ht="18" customHeight="1" spans="2:9" x14ac:dyDescent="0.25">
      <c r="B65" s="24"/>
      <c r="C65" s="24"/>
      <c r="D65" s="36">
        <f>IF(OR(B65="",C65=""),"",IF(COUNTIF(Rates!$B$6:$B$15,C65)=0,"",SUMIFS(Rates!$C$6:$C$15,Rates!$B$6:$B$15,C65)))</f>
      </c>
      <c r="E65" s="42"/>
      <c r="F65" s="43"/>
      <c r="G65" s="24"/>
      <c r="H65" s="36">
        <f>IF(OR(B65="",D65=""),"",ROUND(D65-N(E65),2))</f>
      </c>
      <c r="I65" s="44">
        <f>IF(B65="","",IF(D65="","Check type",IF(H65&lt;0,"Paid extra",IF(H65=0,"Paid",IF(N(E65)&gt;0,"Part paid","Not paid")))))</f>
      </c>
    </row>
    <row r="66" ht="18" customHeight="1" spans="2:9" x14ac:dyDescent="0.25">
      <c r="B66" s="24"/>
      <c r="C66" s="24"/>
      <c r="D66" s="36">
        <f>IF(OR(B66="",C66=""),"",IF(COUNTIF(Rates!$B$6:$B$15,C66)=0,"",SUMIFS(Rates!$C$6:$C$15,Rates!$B$6:$B$15,C66)))</f>
      </c>
      <c r="E66" s="42"/>
      <c r="F66" s="43"/>
      <c r="G66" s="24"/>
      <c r="H66" s="36">
        <f>IF(OR(B66="",D66=""),"",ROUND(D66-N(E66),2))</f>
      </c>
      <c r="I66" s="44">
        <f>IF(B66="","",IF(D66="","Check type",IF(H66&lt;0,"Paid extra",IF(H66=0,"Paid",IF(N(E66)&gt;0,"Part paid","Not paid")))))</f>
      </c>
    </row>
    <row r="67" ht="18" customHeight="1" spans="2:9" x14ac:dyDescent="0.25">
      <c r="B67" s="24"/>
      <c r="C67" s="24"/>
      <c r="D67" s="36">
        <f>IF(OR(B67="",C67=""),"",IF(COUNTIF(Rates!$B$6:$B$15,C67)=0,"",SUMIFS(Rates!$C$6:$C$15,Rates!$B$6:$B$15,C67)))</f>
      </c>
      <c r="E67" s="42"/>
      <c r="F67" s="43"/>
      <c r="G67" s="24"/>
      <c r="H67" s="36">
        <f>IF(OR(B67="",D67=""),"",ROUND(D67-N(E67),2))</f>
      </c>
      <c r="I67" s="44">
        <f>IF(B67="","",IF(D67="","Check type",IF(H67&lt;0,"Paid extra",IF(H67=0,"Paid",IF(N(E67)&gt;0,"Part paid","Not paid")))))</f>
      </c>
    </row>
    <row r="68" ht="18" customHeight="1" spans="2:9" x14ac:dyDescent="0.25">
      <c r="B68" s="24"/>
      <c r="C68" s="24"/>
      <c r="D68" s="36">
        <f>IF(OR(B68="",C68=""),"",IF(COUNTIF(Rates!$B$6:$B$15,C68)=0,"",SUMIFS(Rates!$C$6:$C$15,Rates!$B$6:$B$15,C68)))</f>
      </c>
      <c r="E68" s="42"/>
      <c r="F68" s="43"/>
      <c r="G68" s="24"/>
      <c r="H68" s="36">
        <f>IF(OR(B68="",D68=""),"",ROUND(D68-N(E68),2))</f>
      </c>
      <c r="I68" s="44">
        <f>IF(B68="","",IF(D68="","Check type",IF(H68&lt;0,"Paid extra",IF(H68=0,"Paid",IF(N(E68)&gt;0,"Part paid","Not paid")))))</f>
      </c>
    </row>
    <row r="69" ht="18" customHeight="1" spans="2:9" x14ac:dyDescent="0.25">
      <c r="B69" s="24"/>
      <c r="C69" s="24"/>
      <c r="D69" s="36">
        <f>IF(OR(B69="",C69=""),"",IF(COUNTIF(Rates!$B$6:$B$15,C69)=0,"",SUMIFS(Rates!$C$6:$C$15,Rates!$B$6:$B$15,C69)))</f>
      </c>
      <c r="E69" s="42"/>
      <c r="F69" s="43"/>
      <c r="G69" s="24"/>
      <c r="H69" s="36">
        <f>IF(OR(B69="",D69=""),"",ROUND(D69-N(E69),2))</f>
      </c>
      <c r="I69" s="44">
        <f>IF(B69="","",IF(D69="","Check type",IF(H69&lt;0,"Paid extra",IF(H69=0,"Paid",IF(N(E69)&gt;0,"Part paid","Not paid")))))</f>
      </c>
    </row>
    <row r="70" ht="18" customHeight="1" spans="2:9" x14ac:dyDescent="0.25">
      <c r="B70" s="24"/>
      <c r="C70" s="24"/>
      <c r="D70" s="36">
        <f>IF(OR(B70="",C70=""),"",IF(COUNTIF(Rates!$B$6:$B$15,C70)=0,"",SUMIFS(Rates!$C$6:$C$15,Rates!$B$6:$B$15,C70)))</f>
      </c>
      <c r="E70" s="42"/>
      <c r="F70" s="43"/>
      <c r="G70" s="24"/>
      <c r="H70" s="36">
        <f>IF(OR(B70="",D70=""),"",ROUND(D70-N(E70),2))</f>
      </c>
      <c r="I70" s="44">
        <f>IF(B70="","",IF(D70="","Check type",IF(H70&lt;0,"Paid extra",IF(H70=0,"Paid",IF(N(E70)&gt;0,"Part paid","Not paid")))))</f>
      </c>
    </row>
    <row r="71" ht="18" customHeight="1" spans="2:9" x14ac:dyDescent="0.25">
      <c r="B71" s="24"/>
      <c r="C71" s="24"/>
      <c r="D71" s="36">
        <f>IF(OR(B71="",C71=""),"",IF(COUNTIF(Rates!$B$6:$B$15,C71)=0,"",SUMIFS(Rates!$C$6:$C$15,Rates!$B$6:$B$15,C71)))</f>
      </c>
      <c r="E71" s="42"/>
      <c r="F71" s="43"/>
      <c r="G71" s="24"/>
      <c r="H71" s="36">
        <f>IF(OR(B71="",D71=""),"",ROUND(D71-N(E71),2))</f>
      </c>
      <c r="I71" s="44">
        <f>IF(B71="","",IF(D71="","Check type",IF(H71&lt;0,"Paid extra",IF(H71=0,"Paid",IF(N(E71)&gt;0,"Part paid","Not paid")))))</f>
      </c>
    </row>
    <row r="72" ht="18" customHeight="1" spans="2:9" x14ac:dyDescent="0.25">
      <c r="B72" s="24"/>
      <c r="C72" s="24"/>
      <c r="D72" s="36">
        <f>IF(OR(B72="",C72=""),"",IF(COUNTIF(Rates!$B$6:$B$15,C72)=0,"",SUMIFS(Rates!$C$6:$C$15,Rates!$B$6:$B$15,C72)))</f>
      </c>
      <c r="E72" s="42"/>
      <c r="F72" s="43"/>
      <c r="G72" s="24"/>
      <c r="H72" s="36">
        <f>IF(OR(B72="",D72=""),"",ROUND(D72-N(E72),2))</f>
      </c>
      <c r="I72" s="44">
        <f>IF(B72="","",IF(D72="","Check type",IF(H72&lt;0,"Paid extra",IF(H72=0,"Paid",IF(N(E72)&gt;0,"Part paid","Not paid")))))</f>
      </c>
    </row>
    <row r="73" ht="18" customHeight="1" spans="2:9" x14ac:dyDescent="0.25">
      <c r="B73" s="24"/>
      <c r="C73" s="24"/>
      <c r="D73" s="36">
        <f>IF(OR(B73="",C73=""),"",IF(COUNTIF(Rates!$B$6:$B$15,C73)=0,"",SUMIFS(Rates!$C$6:$C$15,Rates!$B$6:$B$15,C73)))</f>
      </c>
      <c r="E73" s="42"/>
      <c r="F73" s="43"/>
      <c r="G73" s="24"/>
      <c r="H73" s="36">
        <f>IF(OR(B73="",D73=""),"",ROUND(D73-N(E73),2))</f>
      </c>
      <c r="I73" s="44">
        <f>IF(B73="","",IF(D73="","Check type",IF(H73&lt;0,"Paid extra",IF(H73=0,"Paid",IF(N(E73)&gt;0,"Part paid","Not paid")))))</f>
      </c>
    </row>
    <row r="74" ht="18" customHeight="1" spans="2:9" x14ac:dyDescent="0.25">
      <c r="B74" s="24"/>
      <c r="C74" s="24"/>
      <c r="D74" s="36">
        <f>IF(OR(B74="",C74=""),"",IF(COUNTIF(Rates!$B$6:$B$15,C74)=0,"",SUMIFS(Rates!$C$6:$C$15,Rates!$B$6:$B$15,C74)))</f>
      </c>
      <c r="E74" s="42"/>
      <c r="F74" s="43"/>
      <c r="G74" s="24"/>
      <c r="H74" s="36">
        <f>IF(OR(B74="",D74=""),"",ROUND(D74-N(E74),2))</f>
      </c>
      <c r="I74" s="44">
        <f>IF(B74="","",IF(D74="","Check type",IF(H74&lt;0,"Paid extra",IF(H74=0,"Paid",IF(N(E74)&gt;0,"Part paid","Not paid")))))</f>
      </c>
    </row>
    <row r="75" ht="18" customHeight="1" spans="2:9" x14ac:dyDescent="0.25">
      <c r="B75" s="24"/>
      <c r="C75" s="24"/>
      <c r="D75" s="36">
        <f>IF(OR(B75="",C75=""),"",IF(COUNTIF(Rates!$B$6:$B$15,C75)=0,"",SUMIFS(Rates!$C$6:$C$15,Rates!$B$6:$B$15,C75)))</f>
      </c>
      <c r="E75" s="42"/>
      <c r="F75" s="43"/>
      <c r="G75" s="24"/>
      <c r="H75" s="36">
        <f>IF(OR(B75="",D75=""),"",ROUND(D75-N(E75),2))</f>
      </c>
      <c r="I75" s="44">
        <f>IF(B75="","",IF(D75="","Check type",IF(H75&lt;0,"Paid extra",IF(H75=0,"Paid",IF(N(E75)&gt;0,"Part paid","Not paid")))))</f>
      </c>
    </row>
    <row r="76" ht="18" customHeight="1" spans="2:9" x14ac:dyDescent="0.25">
      <c r="B76" s="24"/>
      <c r="C76" s="24"/>
      <c r="D76" s="36">
        <f>IF(OR(B76="",C76=""),"",IF(COUNTIF(Rates!$B$6:$B$15,C76)=0,"",SUMIFS(Rates!$C$6:$C$15,Rates!$B$6:$B$15,C76)))</f>
      </c>
      <c r="E76" s="42"/>
      <c r="F76" s="43"/>
      <c r="G76" s="24"/>
      <c r="H76" s="36">
        <f>IF(OR(B76="",D76=""),"",ROUND(D76-N(E76),2))</f>
      </c>
      <c r="I76" s="44">
        <f>IF(B76="","",IF(D76="","Check type",IF(H76&lt;0,"Paid extra",IF(H76=0,"Paid",IF(N(E76)&gt;0,"Part paid","Not paid")))))</f>
      </c>
    </row>
    <row r="77" ht="18" customHeight="1" spans="2:9" x14ac:dyDescent="0.25">
      <c r="B77" s="24"/>
      <c r="C77" s="24"/>
      <c r="D77" s="36">
        <f>IF(OR(B77="",C77=""),"",IF(COUNTIF(Rates!$B$6:$B$15,C77)=0,"",SUMIFS(Rates!$C$6:$C$15,Rates!$B$6:$B$15,C77)))</f>
      </c>
      <c r="E77" s="42"/>
      <c r="F77" s="43"/>
      <c r="G77" s="24"/>
      <c r="H77" s="36">
        <f>IF(OR(B77="",D77=""),"",ROUND(D77-N(E77),2))</f>
      </c>
      <c r="I77" s="44">
        <f>IF(B77="","",IF(D77="","Check type",IF(H77&lt;0,"Paid extra",IF(H77=0,"Paid",IF(N(E77)&gt;0,"Part paid","Not paid")))))</f>
      </c>
    </row>
    <row r="78" ht="18" customHeight="1" spans="2:9" x14ac:dyDescent="0.25">
      <c r="B78" s="24"/>
      <c r="C78" s="24"/>
      <c r="D78" s="36">
        <f>IF(OR(B78="",C78=""),"",IF(COUNTIF(Rates!$B$6:$B$15,C78)=0,"",SUMIFS(Rates!$C$6:$C$15,Rates!$B$6:$B$15,C78)))</f>
      </c>
      <c r="E78" s="42"/>
      <c r="F78" s="43"/>
      <c r="G78" s="24"/>
      <c r="H78" s="36">
        <f>IF(OR(B78="",D78=""),"",ROUND(D78-N(E78),2))</f>
      </c>
      <c r="I78" s="44">
        <f>IF(B78="","",IF(D78="","Check type",IF(H78&lt;0,"Paid extra",IF(H78=0,"Paid",IF(N(E78)&gt;0,"Part paid","Not paid")))))</f>
      </c>
    </row>
    <row r="79" ht="18" customHeight="1" spans="2:9" x14ac:dyDescent="0.25">
      <c r="B79" s="24"/>
      <c r="C79" s="24"/>
      <c r="D79" s="36">
        <f>IF(OR(B79="",C79=""),"",IF(COUNTIF(Rates!$B$6:$B$15,C79)=0,"",SUMIFS(Rates!$C$6:$C$15,Rates!$B$6:$B$15,C79)))</f>
      </c>
      <c r="E79" s="42"/>
      <c r="F79" s="43"/>
      <c r="G79" s="24"/>
      <c r="H79" s="36">
        <f>IF(OR(B79="",D79=""),"",ROUND(D79-N(E79),2))</f>
      </c>
      <c r="I79" s="44">
        <f>IF(B79="","",IF(D79="","Check type",IF(H79&lt;0,"Paid extra",IF(H79=0,"Paid",IF(N(E79)&gt;0,"Part paid","Not paid")))))</f>
      </c>
    </row>
    <row r="80" ht="18" customHeight="1" spans="2:9" x14ac:dyDescent="0.25">
      <c r="B80" s="24"/>
      <c r="C80" s="24"/>
      <c r="D80" s="36">
        <f>IF(OR(B80="",C80=""),"",IF(COUNTIF(Rates!$B$6:$B$15,C80)=0,"",SUMIFS(Rates!$C$6:$C$15,Rates!$B$6:$B$15,C80)))</f>
      </c>
      <c r="E80" s="42"/>
      <c r="F80" s="43"/>
      <c r="G80" s="24"/>
      <c r="H80" s="36">
        <f>IF(OR(B80="",D80=""),"",ROUND(D80-N(E80),2))</f>
      </c>
      <c r="I80" s="44">
        <f>IF(B80="","",IF(D80="","Check type",IF(H80&lt;0,"Paid extra",IF(H80=0,"Paid",IF(N(E80)&gt;0,"Part paid","Not paid")))))</f>
      </c>
    </row>
    <row r="81" ht="18" customHeight="1" spans="2:9" x14ac:dyDescent="0.25">
      <c r="B81" s="24"/>
      <c r="C81" s="24"/>
      <c r="D81" s="36">
        <f>IF(OR(B81="",C81=""),"",IF(COUNTIF(Rates!$B$6:$B$15,C81)=0,"",SUMIFS(Rates!$C$6:$C$15,Rates!$B$6:$B$15,C81)))</f>
      </c>
      <c r="E81" s="42"/>
      <c r="F81" s="43"/>
      <c r="G81" s="24"/>
      <c r="H81" s="36">
        <f>IF(OR(B81="",D81=""),"",ROUND(D81-N(E81),2))</f>
      </c>
      <c r="I81" s="44">
        <f>IF(B81="","",IF(D81="","Check type",IF(H81&lt;0,"Paid extra",IF(H81=0,"Paid",IF(N(E81)&gt;0,"Part paid","Not paid")))))</f>
      </c>
    </row>
    <row r="82" ht="18" customHeight="1" spans="2:9" x14ac:dyDescent="0.25">
      <c r="B82" s="24"/>
      <c r="C82" s="24"/>
      <c r="D82" s="36">
        <f>IF(OR(B82="",C82=""),"",IF(COUNTIF(Rates!$B$6:$B$15,C82)=0,"",SUMIFS(Rates!$C$6:$C$15,Rates!$B$6:$B$15,C82)))</f>
      </c>
      <c r="E82" s="42"/>
      <c r="F82" s="43"/>
      <c r="G82" s="24"/>
      <c r="H82" s="36">
        <f>IF(OR(B82="",D82=""),"",ROUND(D82-N(E82),2))</f>
      </c>
      <c r="I82" s="44">
        <f>IF(B82="","",IF(D82="","Check type",IF(H82&lt;0,"Paid extra",IF(H82=0,"Paid",IF(N(E82)&gt;0,"Part paid","Not paid")))))</f>
      </c>
    </row>
    <row r="83" ht="18" customHeight="1" spans="2:9" x14ac:dyDescent="0.25">
      <c r="B83" s="24"/>
      <c r="C83" s="24"/>
      <c r="D83" s="36">
        <f>IF(OR(B83="",C83=""),"",IF(COUNTIF(Rates!$B$6:$B$15,C83)=0,"",SUMIFS(Rates!$C$6:$C$15,Rates!$B$6:$B$15,C83)))</f>
      </c>
      <c r="E83" s="42"/>
      <c r="F83" s="43"/>
      <c r="G83" s="24"/>
      <c r="H83" s="36">
        <f>IF(OR(B83="",D83=""),"",ROUND(D83-N(E83),2))</f>
      </c>
      <c r="I83" s="44">
        <f>IF(B83="","",IF(D83="","Check type",IF(H83&lt;0,"Paid extra",IF(H83=0,"Paid",IF(N(E83)&gt;0,"Part paid","Not paid")))))</f>
      </c>
    </row>
    <row r="84" ht="18" customHeight="1" spans="2:9" x14ac:dyDescent="0.25">
      <c r="B84" s="24"/>
      <c r="C84" s="24"/>
      <c r="D84" s="36">
        <f>IF(OR(B84="",C84=""),"",IF(COUNTIF(Rates!$B$6:$B$15,C84)=0,"",SUMIFS(Rates!$C$6:$C$15,Rates!$B$6:$B$15,C84)))</f>
      </c>
      <c r="E84" s="42"/>
      <c r="F84" s="43"/>
      <c r="G84" s="24"/>
      <c r="H84" s="36">
        <f>IF(OR(B84="",D84=""),"",ROUND(D84-N(E84),2))</f>
      </c>
      <c r="I84" s="44">
        <f>IF(B84="","",IF(D84="","Check type",IF(H84&lt;0,"Paid extra",IF(H84=0,"Paid",IF(N(E84)&gt;0,"Part paid","Not paid")))))</f>
      </c>
    </row>
    <row r="85" ht="18" customHeight="1" spans="2:9" x14ac:dyDescent="0.25">
      <c r="B85" s="24"/>
      <c r="C85" s="24"/>
      <c r="D85" s="36">
        <f>IF(OR(B85="",C85=""),"",IF(COUNTIF(Rates!$B$6:$B$15,C85)=0,"",SUMIFS(Rates!$C$6:$C$15,Rates!$B$6:$B$15,C85)))</f>
      </c>
      <c r="E85" s="42"/>
      <c r="F85" s="43"/>
      <c r="G85" s="24"/>
      <c r="H85" s="36">
        <f>IF(OR(B85="",D85=""),"",ROUND(D85-N(E85),2))</f>
      </c>
      <c r="I85" s="44">
        <f>IF(B85="","",IF(D85="","Check type",IF(H85&lt;0,"Paid extra",IF(H85=0,"Paid",IF(N(E85)&gt;0,"Part paid","Not paid")))))</f>
      </c>
    </row>
    <row r="86" ht="18" customHeight="1" spans="2:9" x14ac:dyDescent="0.25">
      <c r="B86" s="24"/>
      <c r="C86" s="24"/>
      <c r="D86" s="36">
        <f>IF(OR(B86="",C86=""),"",IF(COUNTIF(Rates!$B$6:$B$15,C86)=0,"",SUMIFS(Rates!$C$6:$C$15,Rates!$B$6:$B$15,C86)))</f>
      </c>
      <c r="E86" s="42"/>
      <c r="F86" s="43"/>
      <c r="G86" s="24"/>
      <c r="H86" s="36">
        <f>IF(OR(B86="",D86=""),"",ROUND(D86-N(E86),2))</f>
      </c>
      <c r="I86" s="44">
        <f>IF(B86="","",IF(D86="","Check type",IF(H86&lt;0,"Paid extra",IF(H86=0,"Paid",IF(N(E86)&gt;0,"Part paid","Not paid")))))</f>
      </c>
    </row>
    <row r="87" ht="18" customHeight="1" spans="2:9" x14ac:dyDescent="0.25">
      <c r="B87" s="24"/>
      <c r="C87" s="24"/>
      <c r="D87" s="36">
        <f>IF(OR(B87="",C87=""),"",IF(COUNTIF(Rates!$B$6:$B$15,C87)=0,"",SUMIFS(Rates!$C$6:$C$15,Rates!$B$6:$B$15,C87)))</f>
      </c>
      <c r="E87" s="42"/>
      <c r="F87" s="43"/>
      <c r="G87" s="24"/>
      <c r="H87" s="36">
        <f>IF(OR(B87="",D87=""),"",ROUND(D87-N(E87),2))</f>
      </c>
      <c r="I87" s="44">
        <f>IF(B87="","",IF(D87="","Check type",IF(H87&lt;0,"Paid extra",IF(H87=0,"Paid",IF(N(E87)&gt;0,"Part paid","Not paid")))))</f>
      </c>
    </row>
    <row r="88" ht="18" customHeight="1" spans="2:9" x14ac:dyDescent="0.25">
      <c r="B88" s="24"/>
      <c r="C88" s="24"/>
      <c r="D88" s="36">
        <f>IF(OR(B88="",C88=""),"",IF(COUNTIF(Rates!$B$6:$B$15,C88)=0,"",SUMIFS(Rates!$C$6:$C$15,Rates!$B$6:$B$15,C88)))</f>
      </c>
      <c r="E88" s="42"/>
      <c r="F88" s="43"/>
      <c r="G88" s="24"/>
      <c r="H88" s="36">
        <f>IF(OR(B88="",D88=""),"",ROUND(D88-N(E88),2))</f>
      </c>
      <c r="I88" s="44">
        <f>IF(B88="","",IF(D88="","Check type",IF(H88&lt;0,"Paid extra",IF(H88=0,"Paid",IF(N(E88)&gt;0,"Part paid","Not paid")))))</f>
      </c>
    </row>
    <row r="89" ht="18" customHeight="1" spans="2:9" x14ac:dyDescent="0.25">
      <c r="B89" s="24"/>
      <c r="C89" s="24"/>
      <c r="D89" s="36">
        <f>IF(OR(B89="",C89=""),"",IF(COUNTIF(Rates!$B$6:$B$15,C89)=0,"",SUMIFS(Rates!$C$6:$C$15,Rates!$B$6:$B$15,C89)))</f>
      </c>
      <c r="E89" s="42"/>
      <c r="F89" s="43"/>
      <c r="G89" s="24"/>
      <c r="H89" s="36">
        <f>IF(OR(B89="",D89=""),"",ROUND(D89-N(E89),2))</f>
      </c>
      <c r="I89" s="44">
        <f>IF(B89="","",IF(D89="","Check type",IF(H89&lt;0,"Paid extra",IF(H89=0,"Paid",IF(N(E89)&gt;0,"Part paid","Not paid")))))</f>
      </c>
    </row>
    <row r="90" ht="18" customHeight="1" spans="2:9" x14ac:dyDescent="0.25">
      <c r="B90" s="24"/>
      <c r="C90" s="24"/>
      <c r="D90" s="36">
        <f>IF(OR(B90="",C90=""),"",IF(COUNTIF(Rates!$B$6:$B$15,C90)=0,"",SUMIFS(Rates!$C$6:$C$15,Rates!$B$6:$B$15,C90)))</f>
      </c>
      <c r="E90" s="42"/>
      <c r="F90" s="43"/>
      <c r="G90" s="24"/>
      <c r="H90" s="36">
        <f>IF(OR(B90="",D90=""),"",ROUND(D90-N(E90),2))</f>
      </c>
      <c r="I90" s="44">
        <f>IF(B90="","",IF(D90="","Check type",IF(H90&lt;0,"Paid extra",IF(H90=0,"Paid",IF(N(E90)&gt;0,"Part paid","Not paid")))))</f>
      </c>
    </row>
    <row r="91" ht="18" customHeight="1" spans="2:9" x14ac:dyDescent="0.25">
      <c r="B91" s="24"/>
      <c r="C91" s="24"/>
      <c r="D91" s="36">
        <f>IF(OR(B91="",C91=""),"",IF(COUNTIF(Rates!$B$6:$B$15,C91)=0,"",SUMIFS(Rates!$C$6:$C$15,Rates!$B$6:$B$15,C91)))</f>
      </c>
      <c r="E91" s="42"/>
      <c r="F91" s="43"/>
      <c r="G91" s="24"/>
      <c r="H91" s="36">
        <f>IF(OR(B91="",D91=""),"",ROUND(D91-N(E91),2))</f>
      </c>
      <c r="I91" s="44">
        <f>IF(B91="","",IF(D91="","Check type",IF(H91&lt;0,"Paid extra",IF(H91=0,"Paid",IF(N(E91)&gt;0,"Part paid","Not paid")))))</f>
      </c>
    </row>
    <row r="92" ht="18" customHeight="1" spans="2:9" x14ac:dyDescent="0.25">
      <c r="B92" s="24"/>
      <c r="C92" s="24"/>
      <c r="D92" s="36">
        <f>IF(OR(B92="",C92=""),"",IF(COUNTIF(Rates!$B$6:$B$15,C92)=0,"",SUMIFS(Rates!$C$6:$C$15,Rates!$B$6:$B$15,C92)))</f>
      </c>
      <c r="E92" s="42"/>
      <c r="F92" s="43"/>
      <c r="G92" s="24"/>
      <c r="H92" s="36">
        <f>IF(OR(B92="",D92=""),"",ROUND(D92-N(E92),2))</f>
      </c>
      <c r="I92" s="44">
        <f>IF(B92="","",IF(D92="","Check type",IF(H92&lt;0,"Paid extra",IF(H92=0,"Paid",IF(N(E92)&gt;0,"Part paid","Not paid")))))</f>
      </c>
    </row>
    <row r="93" ht="18" customHeight="1" spans="2:9" x14ac:dyDescent="0.25">
      <c r="B93" s="24"/>
      <c r="C93" s="24"/>
      <c r="D93" s="36">
        <f>IF(OR(B93="",C93=""),"",IF(COUNTIF(Rates!$B$6:$B$15,C93)=0,"",SUMIFS(Rates!$C$6:$C$15,Rates!$B$6:$B$15,C93)))</f>
      </c>
      <c r="E93" s="42"/>
      <c r="F93" s="43"/>
      <c r="G93" s="24"/>
      <c r="H93" s="36">
        <f>IF(OR(B93="",D93=""),"",ROUND(D93-N(E93),2))</f>
      </c>
      <c r="I93" s="44">
        <f>IF(B93="","",IF(D93="","Check type",IF(H93&lt;0,"Paid extra",IF(H93=0,"Paid",IF(N(E93)&gt;0,"Part paid","Not paid")))))</f>
      </c>
    </row>
    <row r="94" ht="18" customHeight="1" spans="2:9" x14ac:dyDescent="0.25">
      <c r="B94" s="24"/>
      <c r="C94" s="24"/>
      <c r="D94" s="36">
        <f>IF(OR(B94="",C94=""),"",IF(COUNTIF(Rates!$B$6:$B$15,C94)=0,"",SUMIFS(Rates!$C$6:$C$15,Rates!$B$6:$B$15,C94)))</f>
      </c>
      <c r="E94" s="42"/>
      <c r="F94" s="43"/>
      <c r="G94" s="24"/>
      <c r="H94" s="36">
        <f>IF(OR(B94="",D94=""),"",ROUND(D94-N(E94),2))</f>
      </c>
      <c r="I94" s="44">
        <f>IF(B94="","",IF(D94="","Check type",IF(H94&lt;0,"Paid extra",IF(H94=0,"Paid",IF(N(E94)&gt;0,"Part paid","Not paid")))))</f>
      </c>
    </row>
    <row r="95" ht="18" customHeight="1" spans="2:9" x14ac:dyDescent="0.25">
      <c r="B95" s="24"/>
      <c r="C95" s="24"/>
      <c r="D95" s="36">
        <f>IF(OR(B95="",C95=""),"",IF(COUNTIF(Rates!$B$6:$B$15,C95)=0,"",SUMIFS(Rates!$C$6:$C$15,Rates!$B$6:$B$15,C95)))</f>
      </c>
      <c r="E95" s="42"/>
      <c r="F95" s="43"/>
      <c r="G95" s="24"/>
      <c r="H95" s="36">
        <f>IF(OR(B95="",D95=""),"",ROUND(D95-N(E95),2))</f>
      </c>
      <c r="I95" s="44">
        <f>IF(B95="","",IF(D95="","Check type",IF(H95&lt;0,"Paid extra",IF(H95=0,"Paid",IF(N(E95)&gt;0,"Part paid","Not paid")))))</f>
      </c>
    </row>
    <row r="96" ht="18" customHeight="1" spans="2:9" x14ac:dyDescent="0.25">
      <c r="B96" s="24"/>
      <c r="C96" s="24"/>
      <c r="D96" s="36">
        <f>IF(OR(B96="",C96=""),"",IF(COUNTIF(Rates!$B$6:$B$15,C96)=0,"",SUMIFS(Rates!$C$6:$C$15,Rates!$B$6:$B$15,C96)))</f>
      </c>
      <c r="E96" s="42"/>
      <c r="F96" s="43"/>
      <c r="G96" s="24"/>
      <c r="H96" s="36">
        <f>IF(OR(B96="",D96=""),"",ROUND(D96-N(E96),2))</f>
      </c>
      <c r="I96" s="44">
        <f>IF(B96="","",IF(D96="","Check type",IF(H96&lt;0,"Paid extra",IF(H96=0,"Paid",IF(N(E96)&gt;0,"Part paid","Not paid")))))</f>
      </c>
    </row>
    <row r="97" ht="18" customHeight="1" spans="2:9" x14ac:dyDescent="0.25">
      <c r="B97" s="24"/>
      <c r="C97" s="24"/>
      <c r="D97" s="36">
        <f>IF(OR(B97="",C97=""),"",IF(COUNTIF(Rates!$B$6:$B$15,C97)=0,"",SUMIFS(Rates!$C$6:$C$15,Rates!$B$6:$B$15,C97)))</f>
      </c>
      <c r="E97" s="42"/>
      <c r="F97" s="43"/>
      <c r="G97" s="24"/>
      <c r="H97" s="36">
        <f>IF(OR(B97="",D97=""),"",ROUND(D97-N(E97),2))</f>
      </c>
      <c r="I97" s="44">
        <f>IF(B97="","",IF(D97="","Check type",IF(H97&lt;0,"Paid extra",IF(H97=0,"Paid",IF(N(E97)&gt;0,"Part paid","Not paid")))))</f>
      </c>
    </row>
    <row r="98" ht="18" customHeight="1" spans="2:9" x14ac:dyDescent="0.25">
      <c r="B98" s="24"/>
      <c r="C98" s="24"/>
      <c r="D98" s="36">
        <f>IF(OR(B98="",C98=""),"",IF(COUNTIF(Rates!$B$6:$B$15,C98)=0,"",SUMIFS(Rates!$C$6:$C$15,Rates!$B$6:$B$15,C98)))</f>
      </c>
      <c r="E98" s="42"/>
      <c r="F98" s="43"/>
      <c r="G98" s="24"/>
      <c r="H98" s="36">
        <f>IF(OR(B98="",D98=""),"",ROUND(D98-N(E98),2))</f>
      </c>
      <c r="I98" s="44">
        <f>IF(B98="","",IF(D98="","Check type",IF(H98&lt;0,"Paid extra",IF(H98=0,"Paid",IF(N(E98)&gt;0,"Part paid","Not paid")))))</f>
      </c>
    </row>
    <row r="99" ht="18" customHeight="1" spans="2:9" x14ac:dyDescent="0.25">
      <c r="B99" s="24"/>
      <c r="C99" s="24"/>
      <c r="D99" s="36">
        <f>IF(OR(B99="",C99=""),"",IF(COUNTIF(Rates!$B$6:$B$15,C99)=0,"",SUMIFS(Rates!$C$6:$C$15,Rates!$B$6:$B$15,C99)))</f>
      </c>
      <c r="E99" s="42"/>
      <c r="F99" s="43"/>
      <c r="G99" s="24"/>
      <c r="H99" s="36">
        <f>IF(OR(B99="",D99=""),"",ROUND(D99-N(E99),2))</f>
      </c>
      <c r="I99" s="44">
        <f>IF(B99="","",IF(D99="","Check type",IF(H99&lt;0,"Paid extra",IF(H99=0,"Paid",IF(N(E99)&gt;0,"Part paid","Not paid")))))</f>
      </c>
    </row>
    <row r="100" ht="18" customHeight="1" spans="2:9" x14ac:dyDescent="0.25">
      <c r="B100" s="24"/>
      <c r="C100" s="24"/>
      <c r="D100" s="36">
        <f>IF(OR(B100="",C100=""),"",IF(COUNTIF(Rates!$B$6:$B$15,C100)=0,"",SUMIFS(Rates!$C$6:$C$15,Rates!$B$6:$B$15,C100)))</f>
      </c>
      <c r="E100" s="42"/>
      <c r="F100" s="43"/>
      <c r="G100" s="24"/>
      <c r="H100" s="36">
        <f>IF(OR(B100="",D100=""),"",ROUND(D100-N(E100),2))</f>
      </c>
      <c r="I100" s="44">
        <f>IF(B100="","",IF(D100="","Check type",IF(H100&lt;0,"Paid extra",IF(H100=0,"Paid",IF(N(E100)&gt;0,"Part paid","Not paid")))))</f>
      </c>
    </row>
    <row r="101" ht="18" customHeight="1" spans="2:9" x14ac:dyDescent="0.25">
      <c r="B101" s="24"/>
      <c r="C101" s="24"/>
      <c r="D101" s="36">
        <f>IF(OR(B101="",C101=""),"",IF(COUNTIF(Rates!$B$6:$B$15,C101)=0,"",SUMIFS(Rates!$C$6:$C$15,Rates!$B$6:$B$15,C101)))</f>
      </c>
      <c r="E101" s="42"/>
      <c r="F101" s="43"/>
      <c r="G101" s="24"/>
      <c r="H101" s="36">
        <f>IF(OR(B101="",D101=""),"",ROUND(D101-N(E101),2))</f>
      </c>
      <c r="I101" s="44">
        <f>IF(B101="","",IF(D101="","Check type",IF(H101&lt;0,"Paid extra",IF(H101=0,"Paid",IF(N(E101)&gt;0,"Part paid","Not paid")))))</f>
      </c>
    </row>
    <row r="102" ht="18" customHeight="1" spans="2:9" x14ac:dyDescent="0.25">
      <c r="B102" s="24"/>
      <c r="C102" s="24"/>
      <c r="D102" s="36">
        <f>IF(OR(B102="",C102=""),"",IF(COUNTIF(Rates!$B$6:$B$15,C102)=0,"",SUMIFS(Rates!$C$6:$C$15,Rates!$B$6:$B$15,C102)))</f>
      </c>
      <c r="E102" s="42"/>
      <c r="F102" s="43"/>
      <c r="G102" s="24"/>
      <c r="H102" s="36">
        <f>IF(OR(B102="",D102=""),"",ROUND(D102-N(E102),2))</f>
      </c>
      <c r="I102" s="44">
        <f>IF(B102="","",IF(D102="","Check type",IF(H102&lt;0,"Paid extra",IF(H102=0,"Paid",IF(N(E102)&gt;0,"Part paid","Not paid")))))</f>
      </c>
    </row>
    <row r="103" ht="18" customHeight="1" spans="2:9" x14ac:dyDescent="0.25">
      <c r="B103" s="24"/>
      <c r="C103" s="24"/>
      <c r="D103" s="36">
        <f>IF(OR(B103="",C103=""),"",IF(COUNTIF(Rates!$B$6:$B$15,C103)=0,"",SUMIFS(Rates!$C$6:$C$15,Rates!$B$6:$B$15,C103)))</f>
      </c>
      <c r="E103" s="42"/>
      <c r="F103" s="43"/>
      <c r="G103" s="24"/>
      <c r="H103" s="36">
        <f>IF(OR(B103="",D103=""),"",ROUND(D103-N(E103),2))</f>
      </c>
      <c r="I103" s="44">
        <f>IF(B103="","",IF(D103="","Check type",IF(H103&lt;0,"Paid extra",IF(H103=0,"Paid",IF(N(E103)&gt;0,"Part paid","Not paid")))))</f>
      </c>
    </row>
    <row r="104" ht="18" customHeight="1" spans="2:9" x14ac:dyDescent="0.25">
      <c r="B104" s="24"/>
      <c r="C104" s="24"/>
      <c r="D104" s="36">
        <f>IF(OR(B104="",C104=""),"",IF(COUNTIF(Rates!$B$6:$B$15,C104)=0,"",SUMIFS(Rates!$C$6:$C$15,Rates!$B$6:$B$15,C104)))</f>
      </c>
      <c r="E104" s="42"/>
      <c r="F104" s="43"/>
      <c r="G104" s="24"/>
      <c r="H104" s="36">
        <f>IF(OR(B104="",D104=""),"",ROUND(D104-N(E104),2))</f>
      </c>
      <c r="I104" s="44">
        <f>IF(B104="","",IF(D104="","Check type",IF(H104&lt;0,"Paid extra",IF(H104=0,"Paid",IF(N(E104)&gt;0,"Part paid","Not paid")))))</f>
      </c>
    </row>
    <row r="105" ht="18" customHeight="1" spans="2:9" x14ac:dyDescent="0.25">
      <c r="B105" s="24"/>
      <c r="C105" s="24"/>
      <c r="D105" s="36">
        <f>IF(OR(B105="",C105=""),"",IF(COUNTIF(Rates!$B$6:$B$15,C105)=0,"",SUMIFS(Rates!$C$6:$C$15,Rates!$B$6:$B$15,C105)))</f>
      </c>
      <c r="E105" s="42"/>
      <c r="F105" s="43"/>
      <c r="G105" s="24"/>
      <c r="H105" s="36">
        <f>IF(OR(B105="",D105=""),"",ROUND(D105-N(E105),2))</f>
      </c>
      <c r="I105" s="44">
        <f>IF(B105="","",IF(D105="","Check type",IF(H105&lt;0,"Paid extra",IF(H105=0,"Paid",IF(N(E105)&gt;0,"Part paid","Not paid")))))</f>
      </c>
    </row>
    <row r="106" ht="18" customHeight="1" spans="2:9" x14ac:dyDescent="0.25">
      <c r="B106" s="24"/>
      <c r="C106" s="24"/>
      <c r="D106" s="36">
        <f>IF(OR(B106="",C106=""),"",IF(COUNTIF(Rates!$B$6:$B$15,C106)=0,"",SUMIFS(Rates!$C$6:$C$15,Rates!$B$6:$B$15,C106)))</f>
      </c>
      <c r="E106" s="42"/>
      <c r="F106" s="43"/>
      <c r="G106" s="24"/>
      <c r="H106" s="36">
        <f>IF(OR(B106="",D106=""),"",ROUND(D106-N(E106),2))</f>
      </c>
      <c r="I106" s="44">
        <f>IF(B106="","",IF(D106="","Check type",IF(H106&lt;0,"Paid extra",IF(H106=0,"Paid",IF(N(E106)&gt;0,"Part paid","Not paid")))))</f>
      </c>
    </row>
    <row r="107" ht="18" customHeight="1" spans="2:9" x14ac:dyDescent="0.25">
      <c r="B107" s="24"/>
      <c r="C107" s="24"/>
      <c r="D107" s="36">
        <f>IF(OR(B107="",C107=""),"",IF(COUNTIF(Rates!$B$6:$B$15,C107)=0,"",SUMIFS(Rates!$C$6:$C$15,Rates!$B$6:$B$15,C107)))</f>
      </c>
      <c r="E107" s="42"/>
      <c r="F107" s="43"/>
      <c r="G107" s="24"/>
      <c r="H107" s="36">
        <f>IF(OR(B107="",D107=""),"",ROUND(D107-N(E107),2))</f>
      </c>
      <c r="I107" s="44">
        <f>IF(B107="","",IF(D107="","Check type",IF(H107&lt;0,"Paid extra",IF(H107=0,"Paid",IF(N(E107)&gt;0,"Part paid","Not paid")))))</f>
      </c>
    </row>
    <row r="108" ht="18" customHeight="1" spans="2:9" x14ac:dyDescent="0.25">
      <c r="B108" s="24"/>
      <c r="C108" s="24"/>
      <c r="D108" s="36">
        <f>IF(OR(B108="",C108=""),"",IF(COUNTIF(Rates!$B$6:$B$15,C108)=0,"",SUMIFS(Rates!$C$6:$C$15,Rates!$B$6:$B$15,C108)))</f>
      </c>
      <c r="E108" s="42"/>
      <c r="F108" s="43"/>
      <c r="G108" s="24"/>
      <c r="H108" s="36">
        <f>IF(OR(B108="",D108=""),"",ROUND(D108-N(E108),2))</f>
      </c>
      <c r="I108" s="44">
        <f>IF(B108="","",IF(D108="","Check type",IF(H108&lt;0,"Paid extra",IF(H108=0,"Paid",IF(N(E108)&gt;0,"Part paid","Not paid")))))</f>
      </c>
    </row>
    <row r="109" ht="18" customHeight="1" spans="2:9" x14ac:dyDescent="0.25">
      <c r="B109" s="24"/>
      <c r="C109" s="24"/>
      <c r="D109" s="36">
        <f>IF(OR(B109="",C109=""),"",IF(COUNTIF(Rates!$B$6:$B$15,C109)=0,"",SUMIFS(Rates!$C$6:$C$15,Rates!$B$6:$B$15,C109)))</f>
      </c>
      <c r="E109" s="42"/>
      <c r="F109" s="43"/>
      <c r="G109" s="24"/>
      <c r="H109" s="36">
        <f>IF(OR(B109="",D109=""),"",ROUND(D109-N(E109),2))</f>
      </c>
      <c r="I109" s="44">
        <f>IF(B109="","",IF(D109="","Check type",IF(H109&lt;0,"Paid extra",IF(H109=0,"Paid",IF(N(E109)&gt;0,"Part paid","Not paid")))))</f>
      </c>
    </row>
    <row r="110" ht="18" customHeight="1" spans="2:9" x14ac:dyDescent="0.25">
      <c r="B110" s="24"/>
      <c r="C110" s="24"/>
      <c r="D110" s="36">
        <f>IF(OR(B110="",C110=""),"",IF(COUNTIF(Rates!$B$6:$B$15,C110)=0,"",SUMIFS(Rates!$C$6:$C$15,Rates!$B$6:$B$15,C110)))</f>
      </c>
      <c r="E110" s="42"/>
      <c r="F110" s="43"/>
      <c r="G110" s="24"/>
      <c r="H110" s="36">
        <f>IF(OR(B110="",D110=""),"",ROUND(D110-N(E110),2))</f>
      </c>
      <c r="I110" s="44">
        <f>IF(B110="","",IF(D110="","Check type",IF(H110&lt;0,"Paid extra",IF(H110=0,"Paid",IF(N(E110)&gt;0,"Part paid","Not paid")))))</f>
      </c>
    </row>
    <row r="111" ht="18" customHeight="1" spans="2:9" x14ac:dyDescent="0.25">
      <c r="B111" s="24"/>
      <c r="C111" s="24"/>
      <c r="D111" s="36">
        <f>IF(OR(B111="",C111=""),"",IF(COUNTIF(Rates!$B$6:$B$15,C111)=0,"",SUMIFS(Rates!$C$6:$C$15,Rates!$B$6:$B$15,C111)))</f>
      </c>
      <c r="E111" s="42"/>
      <c r="F111" s="43"/>
      <c r="G111" s="24"/>
      <c r="H111" s="36">
        <f>IF(OR(B111="",D111=""),"",ROUND(D111-N(E111),2))</f>
      </c>
      <c r="I111" s="44">
        <f>IF(B111="","",IF(D111="","Check type",IF(H111&lt;0,"Paid extra",IF(H111=0,"Paid",IF(N(E111)&gt;0,"Part paid","Not paid")))))</f>
      </c>
    </row>
    <row r="112" ht="18" customHeight="1" spans="2:9" x14ac:dyDescent="0.25">
      <c r="B112" s="24"/>
      <c r="C112" s="24"/>
      <c r="D112" s="36">
        <f>IF(OR(B112="",C112=""),"",IF(COUNTIF(Rates!$B$6:$B$15,C112)=0,"",SUMIFS(Rates!$C$6:$C$15,Rates!$B$6:$B$15,C112)))</f>
      </c>
      <c r="E112" s="42"/>
      <c r="F112" s="43"/>
      <c r="G112" s="24"/>
      <c r="H112" s="36">
        <f>IF(OR(B112="",D112=""),"",ROUND(D112-N(E112),2))</f>
      </c>
      <c r="I112" s="44">
        <f>IF(B112="","",IF(D112="","Check type",IF(H112&lt;0,"Paid extra",IF(H112=0,"Paid",IF(N(E112)&gt;0,"Part paid","Not paid")))))</f>
      </c>
    </row>
    <row r="113" ht="18" customHeight="1" spans="2:9" x14ac:dyDescent="0.25">
      <c r="B113" s="24"/>
      <c r="C113" s="24"/>
      <c r="D113" s="36">
        <f>IF(OR(B113="",C113=""),"",IF(COUNTIF(Rates!$B$6:$B$15,C113)=0,"",SUMIFS(Rates!$C$6:$C$15,Rates!$B$6:$B$15,C113)))</f>
      </c>
      <c r="E113" s="42"/>
      <c r="F113" s="43"/>
      <c r="G113" s="24"/>
      <c r="H113" s="36">
        <f>IF(OR(B113="",D113=""),"",ROUND(D113-N(E113),2))</f>
      </c>
      <c r="I113" s="44">
        <f>IF(B113="","",IF(D113="","Check type",IF(H113&lt;0,"Paid extra",IF(H113=0,"Paid",IF(N(E113)&gt;0,"Part paid","Not paid")))))</f>
      </c>
    </row>
    <row r="114" ht="18" customHeight="1" spans="2:9" x14ac:dyDescent="0.25">
      <c r="B114" s="24"/>
      <c r="C114" s="24"/>
      <c r="D114" s="36">
        <f>IF(OR(B114="",C114=""),"",IF(COUNTIF(Rates!$B$6:$B$15,C114)=0,"",SUMIFS(Rates!$C$6:$C$15,Rates!$B$6:$B$15,C114)))</f>
      </c>
      <c r="E114" s="42"/>
      <c r="F114" s="43"/>
      <c r="G114" s="24"/>
      <c r="H114" s="36">
        <f>IF(OR(B114="",D114=""),"",ROUND(D114-N(E114),2))</f>
      </c>
      <c r="I114" s="44">
        <f>IF(B114="","",IF(D114="","Check type",IF(H114&lt;0,"Paid extra",IF(H114=0,"Paid",IF(N(E114)&gt;0,"Part paid","Not paid")))))</f>
      </c>
    </row>
    <row r="115" ht="18" customHeight="1" spans="2:9" x14ac:dyDescent="0.25">
      <c r="B115" s="24"/>
      <c r="C115" s="24"/>
      <c r="D115" s="36">
        <f>IF(OR(B115="",C115=""),"",IF(COUNTIF(Rates!$B$6:$B$15,C115)=0,"",SUMIFS(Rates!$C$6:$C$15,Rates!$B$6:$B$15,C115)))</f>
      </c>
      <c r="E115" s="42"/>
      <c r="F115" s="43"/>
      <c r="G115" s="24"/>
      <c r="H115" s="36">
        <f>IF(OR(B115="",D115=""),"",ROUND(D115-N(E115),2))</f>
      </c>
      <c r="I115" s="44">
        <f>IF(B115="","",IF(D115="","Check type",IF(H115&lt;0,"Paid extra",IF(H115=0,"Paid",IF(N(E115)&gt;0,"Part paid","Not paid")))))</f>
      </c>
    </row>
    <row r="116" ht="18" customHeight="1" spans="2:9" x14ac:dyDescent="0.25">
      <c r="B116" s="24"/>
      <c r="C116" s="24"/>
      <c r="D116" s="36">
        <f>IF(OR(B116="",C116=""),"",IF(COUNTIF(Rates!$B$6:$B$15,C116)=0,"",SUMIFS(Rates!$C$6:$C$15,Rates!$B$6:$B$15,C116)))</f>
      </c>
      <c r="E116" s="42"/>
      <c r="F116" s="43"/>
      <c r="G116" s="24"/>
      <c r="H116" s="36">
        <f>IF(OR(B116="",D116=""),"",ROUND(D116-N(E116),2))</f>
      </c>
      <c r="I116" s="44">
        <f>IF(B116="","",IF(D116="","Check type",IF(H116&lt;0,"Paid extra",IF(H116=0,"Paid",IF(N(E116)&gt;0,"Part paid","Not paid")))))</f>
      </c>
    </row>
    <row r="117" ht="18" customHeight="1" spans="2:9" x14ac:dyDescent="0.25">
      <c r="B117" s="24"/>
      <c r="C117" s="24"/>
      <c r="D117" s="36">
        <f>IF(OR(B117="",C117=""),"",IF(COUNTIF(Rates!$B$6:$B$15,C117)=0,"",SUMIFS(Rates!$C$6:$C$15,Rates!$B$6:$B$15,C117)))</f>
      </c>
      <c r="E117" s="42"/>
      <c r="F117" s="43"/>
      <c r="G117" s="24"/>
      <c r="H117" s="36">
        <f>IF(OR(B117="",D117=""),"",ROUND(D117-N(E117),2))</f>
      </c>
      <c r="I117" s="44">
        <f>IF(B117="","",IF(D117="","Check type",IF(H117&lt;0,"Paid extra",IF(H117=0,"Paid",IF(N(E117)&gt;0,"Part paid","Not paid")))))</f>
      </c>
    </row>
    <row r="118" ht="18" customHeight="1" spans="2:9" x14ac:dyDescent="0.25">
      <c r="B118" s="24"/>
      <c r="C118" s="24"/>
      <c r="D118" s="36">
        <f>IF(OR(B118="",C118=""),"",IF(COUNTIF(Rates!$B$6:$B$15,C118)=0,"",SUMIFS(Rates!$C$6:$C$15,Rates!$B$6:$B$15,C118)))</f>
      </c>
      <c r="E118" s="42"/>
      <c r="F118" s="43"/>
      <c r="G118" s="24"/>
      <c r="H118" s="36">
        <f>IF(OR(B118="",D118=""),"",ROUND(D118-N(E118),2))</f>
      </c>
      <c r="I118" s="44">
        <f>IF(B118="","",IF(D118="","Check type",IF(H118&lt;0,"Paid extra",IF(H118=0,"Paid",IF(N(E118)&gt;0,"Part paid","Not paid")))))</f>
      </c>
    </row>
    <row r="119" ht="18" customHeight="1" spans="2:9" x14ac:dyDescent="0.25">
      <c r="B119" s="24"/>
      <c r="C119" s="24"/>
      <c r="D119" s="36">
        <f>IF(OR(B119="",C119=""),"",IF(COUNTIF(Rates!$B$6:$B$15,C119)=0,"",SUMIFS(Rates!$C$6:$C$15,Rates!$B$6:$B$15,C119)))</f>
      </c>
      <c r="E119" s="42"/>
      <c r="F119" s="43"/>
      <c r="G119" s="24"/>
      <c r="H119" s="36">
        <f>IF(OR(B119="",D119=""),"",ROUND(D119-N(E119),2))</f>
      </c>
      <c r="I119" s="44">
        <f>IF(B119="","",IF(D119="","Check type",IF(H119&lt;0,"Paid extra",IF(H119=0,"Paid",IF(N(E119)&gt;0,"Part paid","Not paid")))))</f>
      </c>
    </row>
    <row r="120" ht="18" customHeight="1" spans="2:9" x14ac:dyDescent="0.25">
      <c r="B120" s="24"/>
      <c r="C120" s="24"/>
      <c r="D120" s="36">
        <f>IF(OR(B120="",C120=""),"",IF(COUNTIF(Rates!$B$6:$B$15,C120)=0,"",SUMIFS(Rates!$C$6:$C$15,Rates!$B$6:$B$15,C120)))</f>
      </c>
      <c r="E120" s="42"/>
      <c r="F120" s="43"/>
      <c r="G120" s="24"/>
      <c r="H120" s="36">
        <f>IF(OR(B120="",D120=""),"",ROUND(D120-N(E120),2))</f>
      </c>
      <c r="I120" s="44">
        <f>IF(B120="","",IF(D120="","Check type",IF(H120&lt;0,"Paid extra",IF(H120=0,"Paid",IF(N(E120)&gt;0,"Part paid","Not paid")))))</f>
      </c>
    </row>
    <row r="121" ht="18" customHeight="1" spans="2:9" x14ac:dyDescent="0.25">
      <c r="B121" s="24"/>
      <c r="C121" s="24"/>
      <c r="D121" s="36">
        <f>IF(OR(B121="",C121=""),"",IF(COUNTIF(Rates!$B$6:$B$15,C121)=0,"",SUMIFS(Rates!$C$6:$C$15,Rates!$B$6:$B$15,C121)))</f>
      </c>
      <c r="E121" s="42"/>
      <c r="F121" s="43"/>
      <c r="G121" s="24"/>
      <c r="H121" s="36">
        <f>IF(OR(B121="",D121=""),"",ROUND(D121-N(E121),2))</f>
      </c>
      <c r="I121" s="44">
        <f>IF(B121="","",IF(D121="","Check type",IF(H121&lt;0,"Paid extra",IF(H121=0,"Paid",IF(N(E121)&gt;0,"Part paid","Not paid")))))</f>
      </c>
    </row>
    <row r="122" ht="18" customHeight="1" spans="2:9" x14ac:dyDescent="0.25">
      <c r="B122" s="24"/>
      <c r="C122" s="24"/>
      <c r="D122" s="36">
        <f>IF(OR(B122="",C122=""),"",IF(COUNTIF(Rates!$B$6:$B$15,C122)=0,"",SUMIFS(Rates!$C$6:$C$15,Rates!$B$6:$B$15,C122)))</f>
      </c>
      <c r="E122" s="42"/>
      <c r="F122" s="43"/>
      <c r="G122" s="24"/>
      <c r="H122" s="36">
        <f>IF(OR(B122="",D122=""),"",ROUND(D122-N(E122),2))</f>
      </c>
      <c r="I122" s="44">
        <f>IF(B122="","",IF(D122="","Check type",IF(H122&lt;0,"Paid extra",IF(H122=0,"Paid",IF(N(E122)&gt;0,"Part paid","Not paid")))))</f>
      </c>
    </row>
    <row r="123" ht="18" customHeight="1" spans="2:9" x14ac:dyDescent="0.25">
      <c r="B123" s="24"/>
      <c r="C123" s="24"/>
      <c r="D123" s="36">
        <f>IF(OR(B123="",C123=""),"",IF(COUNTIF(Rates!$B$6:$B$15,C123)=0,"",SUMIFS(Rates!$C$6:$C$15,Rates!$B$6:$B$15,C123)))</f>
      </c>
      <c r="E123" s="42"/>
      <c r="F123" s="43"/>
      <c r="G123" s="24"/>
      <c r="H123" s="36">
        <f>IF(OR(B123="",D123=""),"",ROUND(D123-N(E123),2))</f>
      </c>
      <c r="I123" s="44">
        <f>IF(B123="","",IF(D123="","Check type",IF(H123&lt;0,"Paid extra",IF(H123=0,"Paid",IF(N(E123)&gt;0,"Part paid","Not paid")))))</f>
      </c>
    </row>
    <row r="124" ht="18" customHeight="1" spans="2:9" x14ac:dyDescent="0.25">
      <c r="B124" s="24"/>
      <c r="C124" s="24"/>
      <c r="D124" s="36">
        <f>IF(OR(B124="",C124=""),"",IF(COUNTIF(Rates!$B$6:$B$15,C124)=0,"",SUMIFS(Rates!$C$6:$C$15,Rates!$B$6:$B$15,C124)))</f>
      </c>
      <c r="E124" s="42"/>
      <c r="F124" s="43"/>
      <c r="G124" s="24"/>
      <c r="H124" s="36">
        <f>IF(OR(B124="",D124=""),"",ROUND(D124-N(E124),2))</f>
      </c>
      <c r="I124" s="44">
        <f>IF(B124="","",IF(D124="","Check type",IF(H124&lt;0,"Paid extra",IF(H124=0,"Paid",IF(N(E124)&gt;0,"Part paid","Not paid")))))</f>
      </c>
    </row>
    <row r="125" ht="18" customHeight="1" spans="2:9" x14ac:dyDescent="0.25">
      <c r="B125" s="24"/>
      <c r="C125" s="24"/>
      <c r="D125" s="36">
        <f>IF(OR(B125="",C125=""),"",IF(COUNTIF(Rates!$B$6:$B$15,C125)=0,"",SUMIFS(Rates!$C$6:$C$15,Rates!$B$6:$B$15,C125)))</f>
      </c>
      <c r="E125" s="42"/>
      <c r="F125" s="43"/>
      <c r="G125" s="24"/>
      <c r="H125" s="36">
        <f>IF(OR(B125="",D125=""),"",ROUND(D125-N(E125),2))</f>
      </c>
      <c r="I125" s="44">
        <f>IF(B125="","",IF(D125="","Check type",IF(H125&lt;0,"Paid extra",IF(H125=0,"Paid",IF(N(E125)&gt;0,"Part paid","Not paid")))))</f>
      </c>
    </row>
    <row r="126" ht="18" customHeight="1" spans="2:9" x14ac:dyDescent="0.25">
      <c r="B126" s="24"/>
      <c r="C126" s="24"/>
      <c r="D126" s="36">
        <f>IF(OR(B126="",C126=""),"",IF(COUNTIF(Rates!$B$6:$B$15,C126)=0,"",SUMIFS(Rates!$C$6:$C$15,Rates!$B$6:$B$15,C126)))</f>
      </c>
      <c r="E126" s="42"/>
      <c r="F126" s="43"/>
      <c r="G126" s="24"/>
      <c r="H126" s="36">
        <f>IF(OR(B126="",D126=""),"",ROUND(D126-N(E126),2))</f>
      </c>
      <c r="I126" s="44">
        <f>IF(B126="","",IF(D126="","Check type",IF(H126&lt;0,"Paid extra",IF(H126=0,"Paid",IF(N(E126)&gt;0,"Part paid","Not paid")))))</f>
      </c>
    </row>
    <row r="127" ht="18" customHeight="1" spans="2:9" x14ac:dyDescent="0.25">
      <c r="B127" s="24"/>
      <c r="C127" s="24"/>
      <c r="D127" s="36">
        <f>IF(OR(B127="",C127=""),"",IF(COUNTIF(Rates!$B$6:$B$15,C127)=0,"",SUMIFS(Rates!$C$6:$C$15,Rates!$B$6:$B$15,C127)))</f>
      </c>
      <c r="E127" s="42"/>
      <c r="F127" s="43"/>
      <c r="G127" s="24"/>
      <c r="H127" s="36">
        <f>IF(OR(B127="",D127=""),"",ROUND(D127-N(E127),2))</f>
      </c>
      <c r="I127" s="44">
        <f>IF(B127="","",IF(D127="","Check type",IF(H127&lt;0,"Paid extra",IF(H127=0,"Paid",IF(N(E127)&gt;0,"Part paid","Not paid")))))</f>
      </c>
    </row>
    <row r="128" ht="18" customHeight="1" spans="2:9" x14ac:dyDescent="0.25">
      <c r="B128" s="24"/>
      <c r="C128" s="24"/>
      <c r="D128" s="36">
        <f>IF(OR(B128="",C128=""),"",IF(COUNTIF(Rates!$B$6:$B$15,C128)=0,"",SUMIFS(Rates!$C$6:$C$15,Rates!$B$6:$B$15,C128)))</f>
      </c>
      <c r="E128" s="42"/>
      <c r="F128" s="43"/>
      <c r="G128" s="24"/>
      <c r="H128" s="36">
        <f>IF(OR(B128="",D128=""),"",ROUND(D128-N(E128),2))</f>
      </c>
      <c r="I128" s="44">
        <f>IF(B128="","",IF(D128="","Check type",IF(H128&lt;0,"Paid extra",IF(H128=0,"Paid",IF(N(E128)&gt;0,"Part paid","Not paid")))))</f>
      </c>
    </row>
    <row r="129" ht="18" customHeight="1" spans="2:9" x14ac:dyDescent="0.25">
      <c r="B129" s="24"/>
      <c r="C129" s="24"/>
      <c r="D129" s="36">
        <f>IF(OR(B129="",C129=""),"",IF(COUNTIF(Rates!$B$6:$B$15,C129)=0,"",SUMIFS(Rates!$C$6:$C$15,Rates!$B$6:$B$15,C129)))</f>
      </c>
      <c r="E129" s="42"/>
      <c r="F129" s="43"/>
      <c r="G129" s="24"/>
      <c r="H129" s="36">
        <f>IF(OR(B129="",D129=""),"",ROUND(D129-N(E129),2))</f>
      </c>
      <c r="I129" s="44">
        <f>IF(B129="","",IF(D129="","Check type",IF(H129&lt;0,"Paid extra",IF(H129=0,"Paid",IF(N(E129)&gt;0,"Part paid","Not paid")))))</f>
      </c>
    </row>
    <row r="130" ht="18" customHeight="1" spans="2:9" x14ac:dyDescent="0.25">
      <c r="B130" s="24"/>
      <c r="C130" s="24"/>
      <c r="D130" s="36">
        <f>IF(OR(B130="",C130=""),"",IF(COUNTIF(Rates!$B$6:$B$15,C130)=0,"",SUMIFS(Rates!$C$6:$C$15,Rates!$B$6:$B$15,C130)))</f>
      </c>
      <c r="E130" s="42"/>
      <c r="F130" s="43"/>
      <c r="G130" s="24"/>
      <c r="H130" s="36">
        <f>IF(OR(B130="",D130=""),"",ROUND(D130-N(E130),2))</f>
      </c>
      <c r="I130" s="44">
        <f>IF(B130="","",IF(D130="","Check type",IF(H130&lt;0,"Paid extra",IF(H130=0,"Paid",IF(N(E130)&gt;0,"Part paid","Not paid")))))</f>
      </c>
    </row>
    <row r="131" ht="18" customHeight="1" spans="2:9" x14ac:dyDescent="0.25">
      <c r="B131" s="24"/>
      <c r="C131" s="24"/>
      <c r="D131" s="36">
        <f>IF(OR(B131="",C131=""),"",IF(COUNTIF(Rates!$B$6:$B$15,C131)=0,"",SUMIFS(Rates!$C$6:$C$15,Rates!$B$6:$B$15,C131)))</f>
      </c>
      <c r="E131" s="42"/>
      <c r="F131" s="43"/>
      <c r="G131" s="24"/>
      <c r="H131" s="36">
        <f>IF(OR(B131="",D131=""),"",ROUND(D131-N(E131),2))</f>
      </c>
      <c r="I131" s="44">
        <f>IF(B131="","",IF(D131="","Check type",IF(H131&lt;0,"Paid extra",IF(H131=0,"Paid",IF(N(E131)&gt;0,"Part paid","Not paid")))))</f>
      </c>
    </row>
    <row r="132" ht="18" customHeight="1" spans="2:9" x14ac:dyDescent="0.25">
      <c r="B132" s="24"/>
      <c r="C132" s="24"/>
      <c r="D132" s="36">
        <f>IF(OR(B132="",C132=""),"",IF(COUNTIF(Rates!$B$6:$B$15,C132)=0,"",SUMIFS(Rates!$C$6:$C$15,Rates!$B$6:$B$15,C132)))</f>
      </c>
      <c r="E132" s="42"/>
      <c r="F132" s="43"/>
      <c r="G132" s="24"/>
      <c r="H132" s="36">
        <f>IF(OR(B132="",D132=""),"",ROUND(D132-N(E132),2))</f>
      </c>
      <c r="I132" s="44">
        <f>IF(B132="","",IF(D132="","Check type",IF(H132&lt;0,"Paid extra",IF(H132=0,"Paid",IF(N(E132)&gt;0,"Part paid","Not paid")))))</f>
      </c>
    </row>
    <row r="133" ht="18" customHeight="1" spans="2:9" x14ac:dyDescent="0.25">
      <c r="B133" s="24"/>
      <c r="C133" s="24"/>
      <c r="D133" s="36">
        <f>IF(OR(B133="",C133=""),"",IF(COUNTIF(Rates!$B$6:$B$15,C133)=0,"",SUMIFS(Rates!$C$6:$C$15,Rates!$B$6:$B$15,C133)))</f>
      </c>
      <c r="E133" s="42"/>
      <c r="F133" s="43"/>
      <c r="G133" s="24"/>
      <c r="H133" s="36">
        <f>IF(OR(B133="",D133=""),"",ROUND(D133-N(E133),2))</f>
      </c>
      <c r="I133" s="44">
        <f>IF(B133="","",IF(D133="","Check type",IF(H133&lt;0,"Paid extra",IF(H133=0,"Paid",IF(N(E133)&gt;0,"Part paid","Not paid")))))</f>
      </c>
    </row>
    <row r="134" ht="18" customHeight="1" spans="2:9" x14ac:dyDescent="0.25">
      <c r="B134" s="24"/>
      <c r="C134" s="24"/>
      <c r="D134" s="36">
        <f>IF(OR(B134="",C134=""),"",IF(COUNTIF(Rates!$B$6:$B$15,C134)=0,"",SUMIFS(Rates!$C$6:$C$15,Rates!$B$6:$B$15,C134)))</f>
      </c>
      <c r="E134" s="42"/>
      <c r="F134" s="43"/>
      <c r="G134" s="24"/>
      <c r="H134" s="36">
        <f>IF(OR(B134="",D134=""),"",ROUND(D134-N(E134),2))</f>
      </c>
      <c r="I134" s="44">
        <f>IF(B134="","",IF(D134="","Check type",IF(H134&lt;0,"Paid extra",IF(H134=0,"Paid",IF(N(E134)&gt;0,"Part paid","Not paid")))))</f>
      </c>
    </row>
    <row r="135" ht="18" customHeight="1" spans="2:9" x14ac:dyDescent="0.25">
      <c r="B135" s="24"/>
      <c r="C135" s="24"/>
      <c r="D135" s="36">
        <f>IF(OR(B135="",C135=""),"",IF(COUNTIF(Rates!$B$6:$B$15,C135)=0,"",SUMIFS(Rates!$C$6:$C$15,Rates!$B$6:$B$15,C135)))</f>
      </c>
      <c r="E135" s="42"/>
      <c r="F135" s="43"/>
      <c r="G135" s="24"/>
      <c r="H135" s="36">
        <f>IF(OR(B135="",D135=""),"",ROUND(D135-N(E135),2))</f>
      </c>
      <c r="I135" s="44">
        <f>IF(B135="","",IF(D135="","Check type",IF(H135&lt;0,"Paid extra",IF(H135=0,"Paid",IF(N(E135)&gt;0,"Part paid","Not paid")))))</f>
      </c>
    </row>
    <row r="136" ht="18" customHeight="1" spans="2:9" x14ac:dyDescent="0.25">
      <c r="B136" s="24"/>
      <c r="C136" s="24"/>
      <c r="D136" s="36">
        <f>IF(OR(B136="",C136=""),"",IF(COUNTIF(Rates!$B$6:$B$15,C136)=0,"",SUMIFS(Rates!$C$6:$C$15,Rates!$B$6:$B$15,C136)))</f>
      </c>
      <c r="E136" s="42"/>
      <c r="F136" s="43"/>
      <c r="G136" s="24"/>
      <c r="H136" s="36">
        <f>IF(OR(B136="",D136=""),"",ROUND(D136-N(E136),2))</f>
      </c>
      <c r="I136" s="44">
        <f>IF(B136="","",IF(D136="","Check type",IF(H136&lt;0,"Paid extra",IF(H136=0,"Paid",IF(N(E136)&gt;0,"Part paid","Not paid")))))</f>
      </c>
    </row>
    <row r="137" ht="18" customHeight="1" spans="2:9" x14ac:dyDescent="0.25">
      <c r="B137" s="24"/>
      <c r="C137" s="24"/>
      <c r="D137" s="36">
        <f>IF(OR(B137="",C137=""),"",IF(COUNTIF(Rates!$B$6:$B$15,C137)=0,"",SUMIFS(Rates!$C$6:$C$15,Rates!$B$6:$B$15,C137)))</f>
      </c>
      <c r="E137" s="42"/>
      <c r="F137" s="43"/>
      <c r="G137" s="24"/>
      <c r="H137" s="36">
        <f>IF(OR(B137="",D137=""),"",ROUND(D137-N(E137),2))</f>
      </c>
      <c r="I137" s="44">
        <f>IF(B137="","",IF(D137="","Check type",IF(H137&lt;0,"Paid extra",IF(H137=0,"Paid",IF(N(E137)&gt;0,"Part paid","Not paid")))))</f>
      </c>
    </row>
    <row r="138" ht="18" customHeight="1" spans="2:9" x14ac:dyDescent="0.25">
      <c r="B138" s="24"/>
      <c r="C138" s="24"/>
      <c r="D138" s="36">
        <f>IF(OR(B138="",C138=""),"",IF(COUNTIF(Rates!$B$6:$B$15,C138)=0,"",SUMIFS(Rates!$C$6:$C$15,Rates!$B$6:$B$15,C138)))</f>
      </c>
      <c r="E138" s="42"/>
      <c r="F138" s="43"/>
      <c r="G138" s="24"/>
      <c r="H138" s="36">
        <f>IF(OR(B138="",D138=""),"",ROUND(D138-N(E138),2))</f>
      </c>
      <c r="I138" s="44">
        <f>IF(B138="","",IF(D138="","Check type",IF(H138&lt;0,"Paid extra",IF(H138=0,"Paid",IF(N(E138)&gt;0,"Part paid","Not paid")))))</f>
      </c>
    </row>
    <row r="139" ht="18" customHeight="1" spans="2:9" x14ac:dyDescent="0.25">
      <c r="B139" s="24"/>
      <c r="C139" s="24"/>
      <c r="D139" s="36">
        <f>IF(OR(B139="",C139=""),"",IF(COUNTIF(Rates!$B$6:$B$15,C139)=0,"",SUMIFS(Rates!$C$6:$C$15,Rates!$B$6:$B$15,C139)))</f>
      </c>
      <c r="E139" s="42"/>
      <c r="F139" s="43"/>
      <c r="G139" s="24"/>
      <c r="H139" s="36">
        <f>IF(OR(B139="",D139=""),"",ROUND(D139-N(E139),2))</f>
      </c>
      <c r="I139" s="44">
        <f>IF(B139="","",IF(D139="","Check type",IF(H139&lt;0,"Paid extra",IF(H139=0,"Paid",IF(N(E139)&gt;0,"Part paid","Not paid")))))</f>
      </c>
    </row>
    <row r="140" ht="18" customHeight="1" spans="2:9" x14ac:dyDescent="0.25">
      <c r="B140" s="24"/>
      <c r="C140" s="24"/>
      <c r="D140" s="36">
        <f>IF(OR(B140="",C140=""),"",IF(COUNTIF(Rates!$B$6:$B$15,C140)=0,"",SUMIFS(Rates!$C$6:$C$15,Rates!$B$6:$B$15,C140)))</f>
      </c>
      <c r="E140" s="42"/>
      <c r="F140" s="43"/>
      <c r="G140" s="24"/>
      <c r="H140" s="36">
        <f>IF(OR(B140="",D140=""),"",ROUND(D140-N(E140),2))</f>
      </c>
      <c r="I140" s="44">
        <f>IF(B140="","",IF(D140="","Check type",IF(H140&lt;0,"Paid extra",IF(H140=0,"Paid",IF(N(E140)&gt;0,"Part paid","Not paid")))))</f>
      </c>
    </row>
    <row r="141" ht="18" customHeight="1" spans="2:9" x14ac:dyDescent="0.25">
      <c r="B141" s="24"/>
      <c r="C141" s="24"/>
      <c r="D141" s="36">
        <f>IF(OR(B141="",C141=""),"",IF(COUNTIF(Rates!$B$6:$B$15,C141)=0,"",SUMIFS(Rates!$C$6:$C$15,Rates!$B$6:$B$15,C141)))</f>
      </c>
      <c r="E141" s="42"/>
      <c r="F141" s="43"/>
      <c r="G141" s="24"/>
      <c r="H141" s="36">
        <f>IF(OR(B141="",D141=""),"",ROUND(D141-N(E141),2))</f>
      </c>
      <c r="I141" s="44">
        <f>IF(B141="","",IF(D141="","Check type",IF(H141&lt;0,"Paid extra",IF(H141=0,"Paid",IF(N(E141)&gt;0,"Part paid","Not paid")))))</f>
      </c>
    </row>
    <row r="142" ht="18" customHeight="1" spans="2:9" x14ac:dyDescent="0.25">
      <c r="B142" s="24"/>
      <c r="C142" s="24"/>
      <c r="D142" s="36">
        <f>IF(OR(B142="",C142=""),"",IF(COUNTIF(Rates!$B$6:$B$15,C142)=0,"",SUMIFS(Rates!$C$6:$C$15,Rates!$B$6:$B$15,C142)))</f>
      </c>
      <c r="E142" s="42"/>
      <c r="F142" s="43"/>
      <c r="G142" s="24"/>
      <c r="H142" s="36">
        <f>IF(OR(B142="",D142=""),"",ROUND(D142-N(E142),2))</f>
      </c>
      <c r="I142" s="44">
        <f>IF(B142="","",IF(D142="","Check type",IF(H142&lt;0,"Paid extra",IF(H142=0,"Paid",IF(N(E142)&gt;0,"Part paid","Not paid")))))</f>
      </c>
    </row>
    <row r="143" ht="18" customHeight="1" spans="2:9" x14ac:dyDescent="0.25">
      <c r="B143" s="24"/>
      <c r="C143" s="24"/>
      <c r="D143" s="36">
        <f>IF(OR(B143="",C143=""),"",IF(COUNTIF(Rates!$B$6:$B$15,C143)=0,"",SUMIFS(Rates!$C$6:$C$15,Rates!$B$6:$B$15,C143)))</f>
      </c>
      <c r="E143" s="42"/>
      <c r="F143" s="43"/>
      <c r="G143" s="24"/>
      <c r="H143" s="36">
        <f>IF(OR(B143="",D143=""),"",ROUND(D143-N(E143),2))</f>
      </c>
      <c r="I143" s="44">
        <f>IF(B143="","",IF(D143="","Check type",IF(H143&lt;0,"Paid extra",IF(H143=0,"Paid",IF(N(E143)&gt;0,"Part paid","Not paid")))))</f>
      </c>
    </row>
    <row r="144" ht="18" customHeight="1" spans="2:9" x14ac:dyDescent="0.25">
      <c r="B144" s="24"/>
      <c r="C144" s="24"/>
      <c r="D144" s="36">
        <f>IF(OR(B144="",C144=""),"",IF(COUNTIF(Rates!$B$6:$B$15,C144)=0,"",SUMIFS(Rates!$C$6:$C$15,Rates!$B$6:$B$15,C144)))</f>
      </c>
      <c r="E144" s="42"/>
      <c r="F144" s="43"/>
      <c r="G144" s="24"/>
      <c r="H144" s="36">
        <f>IF(OR(B144="",D144=""),"",ROUND(D144-N(E144),2))</f>
      </c>
      <c r="I144" s="44">
        <f>IF(B144="","",IF(D144="","Check type",IF(H144&lt;0,"Paid extra",IF(H144=0,"Paid",IF(N(E144)&gt;0,"Part paid","Not paid")))))</f>
      </c>
    </row>
    <row r="145" ht="18" customHeight="1" spans="2:9" x14ac:dyDescent="0.25">
      <c r="B145" s="24"/>
      <c r="C145" s="24"/>
      <c r="D145" s="36">
        <f>IF(OR(B145="",C145=""),"",IF(COUNTIF(Rates!$B$6:$B$15,C145)=0,"",SUMIFS(Rates!$C$6:$C$15,Rates!$B$6:$B$15,C145)))</f>
      </c>
      <c r="E145" s="42"/>
      <c r="F145" s="43"/>
      <c r="G145" s="24"/>
      <c r="H145" s="36">
        <f>IF(OR(B145="",D145=""),"",ROUND(D145-N(E145),2))</f>
      </c>
      <c r="I145" s="44">
        <f>IF(B145="","",IF(D145="","Check type",IF(H145&lt;0,"Paid extra",IF(H145=0,"Paid",IF(N(E145)&gt;0,"Part paid","Not paid")))))</f>
      </c>
    </row>
    <row r="146" ht="18" customHeight="1" spans="2:9" x14ac:dyDescent="0.25">
      <c r="B146" s="24"/>
      <c r="C146" s="24"/>
      <c r="D146" s="36">
        <f>IF(OR(B146="",C146=""),"",IF(COUNTIF(Rates!$B$6:$B$15,C146)=0,"",SUMIFS(Rates!$C$6:$C$15,Rates!$B$6:$B$15,C146)))</f>
      </c>
      <c r="E146" s="42"/>
      <c r="F146" s="43"/>
      <c r="G146" s="24"/>
      <c r="H146" s="36">
        <f>IF(OR(B146="",D146=""),"",ROUND(D146-N(E146),2))</f>
      </c>
      <c r="I146" s="44">
        <f>IF(B146="","",IF(D146="","Check type",IF(H146&lt;0,"Paid extra",IF(H146=0,"Paid",IF(N(E146)&gt;0,"Part paid","Not paid")))))</f>
      </c>
    </row>
    <row r="147" ht="18" customHeight="1" spans="2:9" x14ac:dyDescent="0.25">
      <c r="B147" s="24"/>
      <c r="C147" s="24"/>
      <c r="D147" s="36">
        <f>IF(OR(B147="",C147=""),"",IF(COUNTIF(Rates!$B$6:$B$15,C147)=0,"",SUMIFS(Rates!$C$6:$C$15,Rates!$B$6:$B$15,C147)))</f>
      </c>
      <c r="E147" s="42"/>
      <c r="F147" s="43"/>
      <c r="G147" s="24"/>
      <c r="H147" s="36">
        <f>IF(OR(B147="",D147=""),"",ROUND(D147-N(E147),2))</f>
      </c>
      <c r="I147" s="44">
        <f>IF(B147="","",IF(D147="","Check type",IF(H147&lt;0,"Paid extra",IF(H147=0,"Paid",IF(N(E147)&gt;0,"Part paid","Not paid")))))</f>
      </c>
    </row>
    <row r="148" ht="18" customHeight="1" spans="2:9" x14ac:dyDescent="0.25">
      <c r="B148" s="24"/>
      <c r="C148" s="24"/>
      <c r="D148" s="36">
        <f>IF(OR(B148="",C148=""),"",IF(COUNTIF(Rates!$B$6:$B$15,C148)=0,"",SUMIFS(Rates!$C$6:$C$15,Rates!$B$6:$B$15,C148)))</f>
      </c>
      <c r="E148" s="42"/>
      <c r="F148" s="43"/>
      <c r="G148" s="24"/>
      <c r="H148" s="36">
        <f>IF(OR(B148="",D148=""),"",ROUND(D148-N(E148),2))</f>
      </c>
      <c r="I148" s="44">
        <f>IF(B148="","",IF(D148="","Check type",IF(H148&lt;0,"Paid extra",IF(H148=0,"Paid",IF(N(E148)&gt;0,"Part paid","Not paid")))))</f>
      </c>
    </row>
    <row r="149" ht="18" customHeight="1" spans="2:9" x14ac:dyDescent="0.25">
      <c r="B149" s="24"/>
      <c r="C149" s="24"/>
      <c r="D149" s="36">
        <f>IF(OR(B149="",C149=""),"",IF(COUNTIF(Rates!$B$6:$B$15,C149)=0,"",SUMIFS(Rates!$C$6:$C$15,Rates!$B$6:$B$15,C149)))</f>
      </c>
      <c r="E149" s="42"/>
      <c r="F149" s="43"/>
      <c r="G149" s="24"/>
      <c r="H149" s="36">
        <f>IF(OR(B149="",D149=""),"",ROUND(D149-N(E149),2))</f>
      </c>
      <c r="I149" s="44">
        <f>IF(B149="","",IF(D149="","Check type",IF(H149&lt;0,"Paid extra",IF(H149=0,"Paid",IF(N(E149)&gt;0,"Part paid","Not paid")))))</f>
      </c>
    </row>
    <row r="150" ht="18" customHeight="1" spans="2:9" x14ac:dyDescent="0.25">
      <c r="B150" s="24"/>
      <c r="C150" s="24"/>
      <c r="D150" s="36">
        <f>IF(OR(B150="",C150=""),"",IF(COUNTIF(Rates!$B$6:$B$15,C150)=0,"",SUMIFS(Rates!$C$6:$C$15,Rates!$B$6:$B$15,C150)))</f>
      </c>
      <c r="E150" s="42"/>
      <c r="F150" s="43"/>
      <c r="G150" s="24"/>
      <c r="H150" s="36">
        <f>IF(OR(B150="",D150=""),"",ROUND(D150-N(E150),2))</f>
      </c>
      <c r="I150" s="44">
        <f>IF(B150="","",IF(D150="","Check type",IF(H150&lt;0,"Paid extra",IF(H150=0,"Paid",IF(N(E150)&gt;0,"Part paid","Not paid")))))</f>
      </c>
    </row>
    <row r="151" ht="18" customHeight="1" spans="2:9" x14ac:dyDescent="0.25">
      <c r="B151" s="24"/>
      <c r="C151" s="24"/>
      <c r="D151" s="36">
        <f>IF(OR(B151="",C151=""),"",IF(COUNTIF(Rates!$B$6:$B$15,C151)=0,"",SUMIFS(Rates!$C$6:$C$15,Rates!$B$6:$B$15,C151)))</f>
      </c>
      <c r="E151" s="42"/>
      <c r="F151" s="43"/>
      <c r="G151" s="24"/>
      <c r="H151" s="36">
        <f>IF(OR(B151="",D151=""),"",ROUND(D151-N(E151),2))</f>
      </c>
      <c r="I151" s="44">
        <f>IF(B151="","",IF(D151="","Check type",IF(H151&lt;0,"Paid extra",IF(H151=0,"Paid",IF(N(E151)&gt;0,"Part paid","Not paid")))))</f>
      </c>
    </row>
    <row r="152" ht="18" customHeight="1" spans="2:9" x14ac:dyDescent="0.25">
      <c r="B152" s="24"/>
      <c r="C152" s="24"/>
      <c r="D152" s="36">
        <f>IF(OR(B152="",C152=""),"",IF(COUNTIF(Rates!$B$6:$B$15,C152)=0,"",SUMIFS(Rates!$C$6:$C$15,Rates!$B$6:$B$15,C152)))</f>
      </c>
      <c r="E152" s="42"/>
      <c r="F152" s="43"/>
      <c r="G152" s="24"/>
      <c r="H152" s="36">
        <f>IF(OR(B152="",D152=""),"",ROUND(D152-N(E152),2))</f>
      </c>
      <c r="I152" s="44">
        <f>IF(B152="","",IF(D152="","Check type",IF(H152&lt;0,"Paid extra",IF(H152=0,"Paid",IF(N(E152)&gt;0,"Part paid","Not paid")))))</f>
      </c>
    </row>
    <row r="153" ht="18" customHeight="1" spans="2:9" x14ac:dyDescent="0.25">
      <c r="B153" s="24"/>
      <c r="C153" s="24"/>
      <c r="D153" s="36">
        <f>IF(OR(B153="",C153=""),"",IF(COUNTIF(Rates!$B$6:$B$15,C153)=0,"",SUMIFS(Rates!$C$6:$C$15,Rates!$B$6:$B$15,C153)))</f>
      </c>
      <c r="E153" s="42"/>
      <c r="F153" s="43"/>
      <c r="G153" s="24"/>
      <c r="H153" s="36">
        <f>IF(OR(B153="",D153=""),"",ROUND(D153-N(E153),2))</f>
      </c>
      <c r="I153" s="44">
        <f>IF(B153="","",IF(D153="","Check type",IF(H153&lt;0,"Paid extra",IF(H153=0,"Paid",IF(N(E153)&gt;0,"Part paid","Not paid")))))</f>
      </c>
    </row>
    <row r="154" ht="18" customHeight="1" spans="2:9" x14ac:dyDescent="0.25">
      <c r="B154" s="24"/>
      <c r="C154" s="24"/>
      <c r="D154" s="36">
        <f>IF(OR(B154="",C154=""),"",IF(COUNTIF(Rates!$B$6:$B$15,C154)=0,"",SUMIFS(Rates!$C$6:$C$15,Rates!$B$6:$B$15,C154)))</f>
      </c>
      <c r="E154" s="42"/>
      <c r="F154" s="43"/>
      <c r="G154" s="24"/>
      <c r="H154" s="36">
        <f>IF(OR(B154="",D154=""),"",ROUND(D154-N(E154),2))</f>
      </c>
      <c r="I154" s="44">
        <f>IF(B154="","",IF(D154="","Check type",IF(H154&lt;0,"Paid extra",IF(H154=0,"Paid",IF(N(E154)&gt;0,"Part paid","Not paid")))))</f>
      </c>
    </row>
    <row r="155" ht="18" customHeight="1" spans="2:9" x14ac:dyDescent="0.25">
      <c r="B155" s="24"/>
      <c r="C155" s="24"/>
      <c r="D155" s="36">
        <f>IF(OR(B155="",C155=""),"",IF(COUNTIF(Rates!$B$6:$B$15,C155)=0,"",SUMIFS(Rates!$C$6:$C$15,Rates!$B$6:$B$15,C155)))</f>
      </c>
      <c r="E155" s="42"/>
      <c r="F155" s="43"/>
      <c r="G155" s="24"/>
      <c r="H155" s="36">
        <f>IF(OR(B155="",D155=""),"",ROUND(D155-N(E155),2))</f>
      </c>
      <c r="I155" s="44">
        <f>IF(B155="","",IF(D155="","Check type",IF(H155&lt;0,"Paid extra",IF(H155=0,"Paid",IF(N(E155)&gt;0,"Part paid","Not paid")))))</f>
      </c>
    </row>
    <row r="156" ht="18" customHeight="1" spans="2:9" x14ac:dyDescent="0.25">
      <c r="B156" s="24"/>
      <c r="C156" s="24"/>
      <c r="D156" s="36">
        <f>IF(OR(B156="",C156=""),"",IF(COUNTIF(Rates!$B$6:$B$15,C156)=0,"",SUMIFS(Rates!$C$6:$C$15,Rates!$B$6:$B$15,C156)))</f>
      </c>
      <c r="E156" s="42"/>
      <c r="F156" s="43"/>
      <c r="G156" s="24"/>
      <c r="H156" s="36">
        <f>IF(OR(B156="",D156=""),"",ROUND(D156-N(E156),2))</f>
      </c>
      <c r="I156" s="44">
        <f>IF(B156="","",IF(D156="","Check type",IF(H156&lt;0,"Paid extra",IF(H156=0,"Paid",IF(N(E156)&gt;0,"Part paid","Not paid")))))</f>
      </c>
    </row>
    <row r="157" ht="18" customHeight="1" spans="2:9" x14ac:dyDescent="0.25">
      <c r="B157" s="24"/>
      <c r="C157" s="24"/>
      <c r="D157" s="36">
        <f>IF(OR(B157="",C157=""),"",IF(COUNTIF(Rates!$B$6:$B$15,C157)=0,"",SUMIFS(Rates!$C$6:$C$15,Rates!$B$6:$B$15,C157)))</f>
      </c>
      <c r="E157" s="42"/>
      <c r="F157" s="43"/>
      <c r="G157" s="24"/>
      <c r="H157" s="36">
        <f>IF(OR(B157="",D157=""),"",ROUND(D157-N(E157),2))</f>
      </c>
      <c r="I157" s="44">
        <f>IF(B157="","",IF(D157="","Check type",IF(H157&lt;0,"Paid extra",IF(H157=0,"Paid",IF(N(E157)&gt;0,"Part paid","Not paid")))))</f>
      </c>
    </row>
    <row r="158" ht="18" customHeight="1" spans="2:9" x14ac:dyDescent="0.25">
      <c r="B158" s="24"/>
      <c r="C158" s="24"/>
      <c r="D158" s="36">
        <f>IF(OR(B158="",C158=""),"",IF(COUNTIF(Rates!$B$6:$B$15,C158)=0,"",SUMIFS(Rates!$C$6:$C$15,Rates!$B$6:$B$15,C158)))</f>
      </c>
      <c r="E158" s="42"/>
      <c r="F158" s="43"/>
      <c r="G158" s="24"/>
      <c r="H158" s="36">
        <f>IF(OR(B158="",D158=""),"",ROUND(D158-N(E158),2))</f>
      </c>
      <c r="I158" s="44">
        <f>IF(B158="","",IF(D158="","Check type",IF(H158&lt;0,"Paid extra",IF(H158=0,"Paid",IF(N(E158)&gt;0,"Part paid","Not paid")))))</f>
      </c>
    </row>
    <row r="159" ht="18" customHeight="1" spans="2:9" x14ac:dyDescent="0.25">
      <c r="B159" s="24"/>
      <c r="C159" s="24"/>
      <c r="D159" s="36">
        <f>IF(OR(B159="",C159=""),"",IF(COUNTIF(Rates!$B$6:$B$15,C159)=0,"",SUMIFS(Rates!$C$6:$C$15,Rates!$B$6:$B$15,C159)))</f>
      </c>
      <c r="E159" s="42"/>
      <c r="F159" s="43"/>
      <c r="G159" s="24"/>
      <c r="H159" s="36">
        <f>IF(OR(B159="",D159=""),"",ROUND(D159-N(E159),2))</f>
      </c>
      <c r="I159" s="44">
        <f>IF(B159="","",IF(D159="","Check type",IF(H159&lt;0,"Paid extra",IF(H159=0,"Paid",IF(N(E159)&gt;0,"Part paid","Not paid")))))</f>
      </c>
    </row>
    <row r="160" ht="18" customHeight="1" spans="2:9" x14ac:dyDescent="0.25">
      <c r="B160" s="24"/>
      <c r="C160" s="24"/>
      <c r="D160" s="36">
        <f>IF(OR(B160="",C160=""),"",IF(COUNTIF(Rates!$B$6:$B$15,C160)=0,"",SUMIFS(Rates!$C$6:$C$15,Rates!$B$6:$B$15,C160)))</f>
      </c>
      <c r="E160" s="42"/>
      <c r="F160" s="43"/>
      <c r="G160" s="24"/>
      <c r="H160" s="36">
        <f>IF(OR(B160="",D160=""),"",ROUND(D160-N(E160),2))</f>
      </c>
      <c r="I160" s="44">
        <f>IF(B160="","",IF(D160="","Check type",IF(H160&lt;0,"Paid extra",IF(H160=0,"Paid",IF(N(E160)&gt;0,"Part paid","Not paid")))))</f>
      </c>
    </row>
    <row r="161" ht="18" customHeight="1" spans="2:9" x14ac:dyDescent="0.25">
      <c r="B161" s="24"/>
      <c r="C161" s="24"/>
      <c r="D161" s="36">
        <f>IF(OR(B161="",C161=""),"",IF(COUNTIF(Rates!$B$6:$B$15,C161)=0,"",SUMIFS(Rates!$C$6:$C$15,Rates!$B$6:$B$15,C161)))</f>
      </c>
      <c r="E161" s="42"/>
      <c r="F161" s="43"/>
      <c r="G161" s="24"/>
      <c r="H161" s="36">
        <f>IF(OR(B161="",D161=""),"",ROUND(D161-N(E161),2))</f>
      </c>
      <c r="I161" s="44">
        <f>IF(B161="","",IF(D161="","Check type",IF(H161&lt;0,"Paid extra",IF(H161=0,"Paid",IF(N(E161)&gt;0,"Part paid","Not paid")))))</f>
      </c>
    </row>
    <row r="162" ht="18" customHeight="1" spans="2:9" x14ac:dyDescent="0.25">
      <c r="B162" s="24"/>
      <c r="C162" s="24"/>
      <c r="D162" s="36">
        <f>IF(OR(B162="",C162=""),"",IF(COUNTIF(Rates!$B$6:$B$15,C162)=0,"",SUMIFS(Rates!$C$6:$C$15,Rates!$B$6:$B$15,C162)))</f>
      </c>
      <c r="E162" s="42"/>
      <c r="F162" s="43"/>
      <c r="G162" s="24"/>
      <c r="H162" s="36">
        <f>IF(OR(B162="",D162=""),"",ROUND(D162-N(E162),2))</f>
      </c>
      <c r="I162" s="44">
        <f>IF(B162="","",IF(D162="","Check type",IF(H162&lt;0,"Paid extra",IF(H162=0,"Paid",IF(N(E162)&gt;0,"Part paid","Not paid")))))</f>
      </c>
    </row>
    <row r="163" ht="18" customHeight="1" spans="2:9" x14ac:dyDescent="0.25">
      <c r="B163" s="24"/>
      <c r="C163" s="24"/>
      <c r="D163" s="36">
        <f>IF(OR(B163="",C163=""),"",IF(COUNTIF(Rates!$B$6:$B$15,C163)=0,"",SUMIFS(Rates!$C$6:$C$15,Rates!$B$6:$B$15,C163)))</f>
      </c>
      <c r="E163" s="42"/>
      <c r="F163" s="43"/>
      <c r="G163" s="24"/>
      <c r="H163" s="36">
        <f>IF(OR(B163="",D163=""),"",ROUND(D163-N(E163),2))</f>
      </c>
      <c r="I163" s="44">
        <f>IF(B163="","",IF(D163="","Check type",IF(H163&lt;0,"Paid extra",IF(H163=0,"Paid",IF(N(E163)&gt;0,"Part paid","Not paid")))))</f>
      </c>
    </row>
    <row r="164" ht="18" customHeight="1" spans="2:9" x14ac:dyDescent="0.25">
      <c r="B164" s="24"/>
      <c r="C164" s="24"/>
      <c r="D164" s="36">
        <f>IF(OR(B164="",C164=""),"",IF(COUNTIF(Rates!$B$6:$B$15,C164)=0,"",SUMIFS(Rates!$C$6:$C$15,Rates!$B$6:$B$15,C164)))</f>
      </c>
      <c r="E164" s="42"/>
      <c r="F164" s="43"/>
      <c r="G164" s="24"/>
      <c r="H164" s="36">
        <f>IF(OR(B164="",D164=""),"",ROUND(D164-N(E164),2))</f>
      </c>
      <c r="I164" s="44">
        <f>IF(B164="","",IF(D164="","Check type",IF(H164&lt;0,"Paid extra",IF(H164=0,"Paid",IF(N(E164)&gt;0,"Part paid","Not paid")))))</f>
      </c>
    </row>
    <row r="165" ht="18" customHeight="1" spans="2:9" x14ac:dyDescent="0.25">
      <c r="B165" s="24"/>
      <c r="C165" s="24"/>
      <c r="D165" s="36">
        <f>IF(OR(B165="",C165=""),"",IF(COUNTIF(Rates!$B$6:$B$15,C165)=0,"",SUMIFS(Rates!$C$6:$C$15,Rates!$B$6:$B$15,C165)))</f>
      </c>
      <c r="E165" s="42"/>
      <c r="F165" s="43"/>
      <c r="G165" s="24"/>
      <c r="H165" s="36">
        <f>IF(OR(B165="",D165=""),"",ROUND(D165-N(E165),2))</f>
      </c>
      <c r="I165" s="44">
        <f>IF(B165="","",IF(D165="","Check type",IF(H165&lt;0,"Paid extra",IF(H165=0,"Paid",IF(N(E165)&gt;0,"Part paid","Not paid")))))</f>
      </c>
    </row>
    <row r="166" ht="18" customHeight="1" spans="2:9" x14ac:dyDescent="0.25">
      <c r="B166" s="24"/>
      <c r="C166" s="24"/>
      <c r="D166" s="36">
        <f>IF(OR(B166="",C166=""),"",IF(COUNTIF(Rates!$B$6:$B$15,C166)=0,"",SUMIFS(Rates!$C$6:$C$15,Rates!$B$6:$B$15,C166)))</f>
      </c>
      <c r="E166" s="42"/>
      <c r="F166" s="43"/>
      <c r="G166" s="24"/>
      <c r="H166" s="36">
        <f>IF(OR(B166="",D166=""),"",ROUND(D166-N(E166),2))</f>
      </c>
      <c r="I166" s="44">
        <f>IF(B166="","",IF(D166="","Check type",IF(H166&lt;0,"Paid extra",IF(H166=0,"Paid",IF(N(E166)&gt;0,"Part paid","Not paid")))))</f>
      </c>
    </row>
    <row r="167" ht="18" customHeight="1" spans="2:9" x14ac:dyDescent="0.25">
      <c r="B167" s="24"/>
      <c r="C167" s="24"/>
      <c r="D167" s="36">
        <f>IF(OR(B167="",C167=""),"",IF(COUNTIF(Rates!$B$6:$B$15,C167)=0,"",SUMIFS(Rates!$C$6:$C$15,Rates!$B$6:$B$15,C167)))</f>
      </c>
      <c r="E167" s="42"/>
      <c r="F167" s="43"/>
      <c r="G167" s="24"/>
      <c r="H167" s="36">
        <f>IF(OR(B167="",D167=""),"",ROUND(D167-N(E167),2))</f>
      </c>
      <c r="I167" s="44">
        <f>IF(B167="","",IF(D167="","Check type",IF(H167&lt;0,"Paid extra",IF(H167=0,"Paid",IF(N(E167)&gt;0,"Part paid","Not paid")))))</f>
      </c>
    </row>
    <row r="168" ht="18" customHeight="1" spans="2:9" x14ac:dyDescent="0.25">
      <c r="B168" s="24"/>
      <c r="C168" s="24"/>
      <c r="D168" s="36">
        <f>IF(OR(B168="",C168=""),"",IF(COUNTIF(Rates!$B$6:$B$15,C168)=0,"",SUMIFS(Rates!$C$6:$C$15,Rates!$B$6:$B$15,C168)))</f>
      </c>
      <c r="E168" s="42"/>
      <c r="F168" s="43"/>
      <c r="G168" s="24"/>
      <c r="H168" s="36">
        <f>IF(OR(B168="",D168=""),"",ROUND(D168-N(E168),2))</f>
      </c>
      <c r="I168" s="44">
        <f>IF(B168="","",IF(D168="","Check type",IF(H168&lt;0,"Paid extra",IF(H168=0,"Paid",IF(N(E168)&gt;0,"Part paid","Not paid")))))</f>
      </c>
    </row>
    <row r="169" ht="18" customHeight="1" spans="2:9" x14ac:dyDescent="0.25">
      <c r="B169" s="24"/>
      <c r="C169" s="24"/>
      <c r="D169" s="36">
        <f>IF(OR(B169="",C169=""),"",IF(COUNTIF(Rates!$B$6:$B$15,C169)=0,"",SUMIFS(Rates!$C$6:$C$15,Rates!$B$6:$B$15,C169)))</f>
      </c>
      <c r="E169" s="42"/>
      <c r="F169" s="43"/>
      <c r="G169" s="24"/>
      <c r="H169" s="36">
        <f>IF(OR(B169="",D169=""),"",ROUND(D169-N(E169),2))</f>
      </c>
      <c r="I169" s="44">
        <f>IF(B169="","",IF(D169="","Check type",IF(H169&lt;0,"Paid extra",IF(H169=0,"Paid",IF(N(E169)&gt;0,"Part paid","Not paid")))))</f>
      </c>
    </row>
    <row r="170" ht="18" customHeight="1" spans="2:9" x14ac:dyDescent="0.25">
      <c r="B170" s="24"/>
      <c r="C170" s="24"/>
      <c r="D170" s="36">
        <f>IF(OR(B170="",C170=""),"",IF(COUNTIF(Rates!$B$6:$B$15,C170)=0,"",SUMIFS(Rates!$C$6:$C$15,Rates!$B$6:$B$15,C170)))</f>
      </c>
      <c r="E170" s="42"/>
      <c r="F170" s="43"/>
      <c r="G170" s="24"/>
      <c r="H170" s="36">
        <f>IF(OR(B170="",D170=""),"",ROUND(D170-N(E170),2))</f>
      </c>
      <c r="I170" s="44">
        <f>IF(B170="","",IF(D170="","Check type",IF(H170&lt;0,"Paid extra",IF(H170=0,"Paid",IF(N(E170)&gt;0,"Part paid","Not paid")))))</f>
      </c>
    </row>
    <row r="171" ht="18" customHeight="1" spans="2:9" x14ac:dyDescent="0.25">
      <c r="B171" s="24"/>
      <c r="C171" s="24"/>
      <c r="D171" s="36">
        <f>IF(OR(B171="",C171=""),"",IF(COUNTIF(Rates!$B$6:$B$15,C171)=0,"",SUMIFS(Rates!$C$6:$C$15,Rates!$B$6:$B$15,C171)))</f>
      </c>
      <c r="E171" s="42"/>
      <c r="F171" s="43"/>
      <c r="G171" s="24"/>
      <c r="H171" s="36">
        <f>IF(OR(B171="",D171=""),"",ROUND(D171-N(E171),2))</f>
      </c>
      <c r="I171" s="44">
        <f>IF(B171="","",IF(D171="","Check type",IF(H171&lt;0,"Paid extra",IF(H171=0,"Paid",IF(N(E171)&gt;0,"Part paid","Not paid")))))</f>
      </c>
    </row>
    <row r="172" ht="18" customHeight="1" spans="2:9" x14ac:dyDescent="0.25">
      <c r="B172" s="24"/>
      <c r="C172" s="24"/>
      <c r="D172" s="36">
        <f>IF(OR(B172="",C172=""),"",IF(COUNTIF(Rates!$B$6:$B$15,C172)=0,"",SUMIFS(Rates!$C$6:$C$15,Rates!$B$6:$B$15,C172)))</f>
      </c>
      <c r="E172" s="42"/>
      <c r="F172" s="43"/>
      <c r="G172" s="24"/>
      <c r="H172" s="36">
        <f>IF(OR(B172="",D172=""),"",ROUND(D172-N(E172),2))</f>
      </c>
      <c r="I172" s="44">
        <f>IF(B172="","",IF(D172="","Check type",IF(H172&lt;0,"Paid extra",IF(H172=0,"Paid",IF(N(E172)&gt;0,"Part paid","Not paid")))))</f>
      </c>
    </row>
    <row r="173" ht="18" customHeight="1" spans="2:9" x14ac:dyDescent="0.25">
      <c r="B173" s="24"/>
      <c r="C173" s="24"/>
      <c r="D173" s="36">
        <f>IF(OR(B173="",C173=""),"",IF(COUNTIF(Rates!$B$6:$B$15,C173)=0,"",SUMIFS(Rates!$C$6:$C$15,Rates!$B$6:$B$15,C173)))</f>
      </c>
      <c r="E173" s="42"/>
      <c r="F173" s="43"/>
      <c r="G173" s="24"/>
      <c r="H173" s="36">
        <f>IF(OR(B173="",D173=""),"",ROUND(D173-N(E173),2))</f>
      </c>
      <c r="I173" s="44">
        <f>IF(B173="","",IF(D173="","Check type",IF(H173&lt;0,"Paid extra",IF(H173=0,"Paid",IF(N(E173)&gt;0,"Part paid","Not paid")))))</f>
      </c>
    </row>
    <row r="174" ht="18" customHeight="1" spans="2:9" x14ac:dyDescent="0.25">
      <c r="B174" s="24"/>
      <c r="C174" s="24"/>
      <c r="D174" s="36">
        <f>IF(OR(B174="",C174=""),"",IF(COUNTIF(Rates!$B$6:$B$15,C174)=0,"",SUMIFS(Rates!$C$6:$C$15,Rates!$B$6:$B$15,C174)))</f>
      </c>
      <c r="E174" s="42"/>
      <c r="F174" s="43"/>
      <c r="G174" s="24"/>
      <c r="H174" s="36">
        <f>IF(OR(B174="",D174=""),"",ROUND(D174-N(E174),2))</f>
      </c>
      <c r="I174" s="44">
        <f>IF(B174="","",IF(D174="","Check type",IF(H174&lt;0,"Paid extra",IF(H174=0,"Paid",IF(N(E174)&gt;0,"Part paid","Not paid")))))</f>
      </c>
    </row>
    <row r="175" ht="18" customHeight="1" spans="2:9" x14ac:dyDescent="0.25">
      <c r="B175" s="24"/>
      <c r="C175" s="24"/>
      <c r="D175" s="36">
        <f>IF(OR(B175="",C175=""),"",IF(COUNTIF(Rates!$B$6:$B$15,C175)=0,"",SUMIFS(Rates!$C$6:$C$15,Rates!$B$6:$B$15,C175)))</f>
      </c>
      <c r="E175" s="42"/>
      <c r="F175" s="43"/>
      <c r="G175" s="24"/>
      <c r="H175" s="36">
        <f>IF(OR(B175="",D175=""),"",ROUND(D175-N(E175),2))</f>
      </c>
      <c r="I175" s="44">
        <f>IF(B175="","",IF(D175="","Check type",IF(H175&lt;0,"Paid extra",IF(H175=0,"Paid",IF(N(E175)&gt;0,"Part paid","Not paid")))))</f>
      </c>
    </row>
    <row r="176" ht="18" customHeight="1" spans="2:9" x14ac:dyDescent="0.25">
      <c r="B176" s="24"/>
      <c r="C176" s="24"/>
      <c r="D176" s="36">
        <f>IF(OR(B176="",C176=""),"",IF(COUNTIF(Rates!$B$6:$B$15,C176)=0,"",SUMIFS(Rates!$C$6:$C$15,Rates!$B$6:$B$15,C176)))</f>
      </c>
      <c r="E176" s="42"/>
      <c r="F176" s="43"/>
      <c r="G176" s="24"/>
      <c r="H176" s="36">
        <f>IF(OR(B176="",D176=""),"",ROUND(D176-N(E176),2))</f>
      </c>
      <c r="I176" s="44">
        <f>IF(B176="","",IF(D176="","Check type",IF(H176&lt;0,"Paid extra",IF(H176=0,"Paid",IF(N(E176)&gt;0,"Part paid","Not paid")))))</f>
      </c>
    </row>
    <row r="177" ht="18" customHeight="1" spans="2:9" x14ac:dyDescent="0.25">
      <c r="B177" s="24"/>
      <c r="C177" s="24"/>
      <c r="D177" s="36">
        <f>IF(OR(B177="",C177=""),"",IF(COUNTIF(Rates!$B$6:$B$15,C177)=0,"",SUMIFS(Rates!$C$6:$C$15,Rates!$B$6:$B$15,C177)))</f>
      </c>
      <c r="E177" s="42"/>
      <c r="F177" s="43"/>
      <c r="G177" s="24"/>
      <c r="H177" s="36">
        <f>IF(OR(B177="",D177=""),"",ROUND(D177-N(E177),2))</f>
      </c>
      <c r="I177" s="44">
        <f>IF(B177="","",IF(D177="","Check type",IF(H177&lt;0,"Paid extra",IF(H177=0,"Paid",IF(N(E177)&gt;0,"Part paid","Not paid")))))</f>
      </c>
    </row>
    <row r="178" ht="18" customHeight="1" spans="2:9" x14ac:dyDescent="0.25">
      <c r="B178" s="24"/>
      <c r="C178" s="24"/>
      <c r="D178" s="36">
        <f>IF(OR(B178="",C178=""),"",IF(COUNTIF(Rates!$B$6:$B$15,C178)=0,"",SUMIFS(Rates!$C$6:$C$15,Rates!$B$6:$B$15,C178)))</f>
      </c>
      <c r="E178" s="42"/>
      <c r="F178" s="43"/>
      <c r="G178" s="24"/>
      <c r="H178" s="36">
        <f>IF(OR(B178="",D178=""),"",ROUND(D178-N(E178),2))</f>
      </c>
      <c r="I178" s="44">
        <f>IF(B178="","",IF(D178="","Check type",IF(H178&lt;0,"Paid extra",IF(H178=0,"Paid",IF(N(E178)&gt;0,"Part paid","Not paid")))))</f>
      </c>
    </row>
    <row r="179" ht="18" customHeight="1" spans="2:9" x14ac:dyDescent="0.25">
      <c r="B179" s="24"/>
      <c r="C179" s="24"/>
      <c r="D179" s="36">
        <f>IF(OR(B179="",C179=""),"",IF(COUNTIF(Rates!$B$6:$B$15,C179)=0,"",SUMIFS(Rates!$C$6:$C$15,Rates!$B$6:$B$15,C179)))</f>
      </c>
      <c r="E179" s="42"/>
      <c r="F179" s="43"/>
      <c r="G179" s="24"/>
      <c r="H179" s="36">
        <f>IF(OR(B179="",D179=""),"",ROUND(D179-N(E179),2))</f>
      </c>
      <c r="I179" s="44">
        <f>IF(B179="","",IF(D179="","Check type",IF(H179&lt;0,"Paid extra",IF(H179=0,"Paid",IF(N(E179)&gt;0,"Part paid","Not paid")))))</f>
      </c>
    </row>
    <row r="180" ht="18" customHeight="1" spans="2:9" x14ac:dyDescent="0.25">
      <c r="B180" s="24"/>
      <c r="C180" s="24"/>
      <c r="D180" s="36">
        <f>IF(OR(B180="",C180=""),"",IF(COUNTIF(Rates!$B$6:$B$15,C180)=0,"",SUMIFS(Rates!$C$6:$C$15,Rates!$B$6:$B$15,C180)))</f>
      </c>
      <c r="E180" s="42"/>
      <c r="F180" s="43"/>
      <c r="G180" s="24"/>
      <c r="H180" s="36">
        <f>IF(OR(B180="",D180=""),"",ROUND(D180-N(E180),2))</f>
      </c>
      <c r="I180" s="44">
        <f>IF(B180="","",IF(D180="","Check type",IF(H180&lt;0,"Paid extra",IF(H180=0,"Paid",IF(N(E180)&gt;0,"Part paid","Not paid")))))</f>
      </c>
    </row>
    <row r="181" ht="18" customHeight="1" spans="2:9" x14ac:dyDescent="0.25">
      <c r="B181" s="24"/>
      <c r="C181" s="24"/>
      <c r="D181" s="36">
        <f>IF(OR(B181="",C181=""),"",IF(COUNTIF(Rates!$B$6:$B$15,C181)=0,"",SUMIFS(Rates!$C$6:$C$15,Rates!$B$6:$B$15,C181)))</f>
      </c>
      <c r="E181" s="42"/>
      <c r="F181" s="43"/>
      <c r="G181" s="24"/>
      <c r="H181" s="36">
        <f>IF(OR(B181="",D181=""),"",ROUND(D181-N(E181),2))</f>
      </c>
      <c r="I181" s="44">
        <f>IF(B181="","",IF(D181="","Check type",IF(H181&lt;0,"Paid extra",IF(H181=0,"Paid",IF(N(E181)&gt;0,"Part paid","Not paid")))))</f>
      </c>
    </row>
    <row r="182" ht="18" customHeight="1" spans="2:9" x14ac:dyDescent="0.25">
      <c r="B182" s="24"/>
      <c r="C182" s="24"/>
      <c r="D182" s="36">
        <f>IF(OR(B182="",C182=""),"",IF(COUNTIF(Rates!$B$6:$B$15,C182)=0,"",SUMIFS(Rates!$C$6:$C$15,Rates!$B$6:$B$15,C182)))</f>
      </c>
      <c r="E182" s="42"/>
      <c r="F182" s="43"/>
      <c r="G182" s="24"/>
      <c r="H182" s="36">
        <f>IF(OR(B182="",D182=""),"",ROUND(D182-N(E182),2))</f>
      </c>
      <c r="I182" s="44">
        <f>IF(B182="","",IF(D182="","Check type",IF(H182&lt;0,"Paid extra",IF(H182=0,"Paid",IF(N(E182)&gt;0,"Part paid","Not paid")))))</f>
      </c>
    </row>
    <row r="183" ht="18" customHeight="1" spans="2:9" x14ac:dyDescent="0.25">
      <c r="B183" s="24"/>
      <c r="C183" s="24"/>
      <c r="D183" s="36">
        <f>IF(OR(B183="",C183=""),"",IF(COUNTIF(Rates!$B$6:$B$15,C183)=0,"",SUMIFS(Rates!$C$6:$C$15,Rates!$B$6:$B$15,C183)))</f>
      </c>
      <c r="E183" s="42"/>
      <c r="F183" s="43"/>
      <c r="G183" s="24"/>
      <c r="H183" s="36">
        <f>IF(OR(B183="",D183=""),"",ROUND(D183-N(E183),2))</f>
      </c>
      <c r="I183" s="44">
        <f>IF(B183="","",IF(D183="","Check type",IF(H183&lt;0,"Paid extra",IF(H183=0,"Paid",IF(N(E183)&gt;0,"Part paid","Not paid")))))</f>
      </c>
    </row>
    <row r="184" ht="18" customHeight="1" spans="2:9" x14ac:dyDescent="0.25">
      <c r="B184" s="24"/>
      <c r="C184" s="24"/>
      <c r="D184" s="36">
        <f>IF(OR(B184="",C184=""),"",IF(COUNTIF(Rates!$B$6:$B$15,C184)=0,"",SUMIFS(Rates!$C$6:$C$15,Rates!$B$6:$B$15,C184)))</f>
      </c>
      <c r="E184" s="42"/>
      <c r="F184" s="43"/>
      <c r="G184" s="24"/>
      <c r="H184" s="36">
        <f>IF(OR(B184="",D184=""),"",ROUND(D184-N(E184),2))</f>
      </c>
      <c r="I184" s="44">
        <f>IF(B184="","",IF(D184="","Check type",IF(H184&lt;0,"Paid extra",IF(H184=0,"Paid",IF(N(E184)&gt;0,"Part paid","Not paid")))))</f>
      </c>
    </row>
    <row r="185" ht="18" customHeight="1" spans="2:9" x14ac:dyDescent="0.25">
      <c r="B185" s="24"/>
      <c r="C185" s="24"/>
      <c r="D185" s="36">
        <f>IF(OR(B185="",C185=""),"",IF(COUNTIF(Rates!$B$6:$B$15,C185)=0,"",SUMIFS(Rates!$C$6:$C$15,Rates!$B$6:$B$15,C185)))</f>
      </c>
      <c r="E185" s="42"/>
      <c r="F185" s="43"/>
      <c r="G185" s="24"/>
      <c r="H185" s="36">
        <f>IF(OR(B185="",D185=""),"",ROUND(D185-N(E185),2))</f>
      </c>
      <c r="I185" s="44">
        <f>IF(B185="","",IF(D185="","Check type",IF(H185&lt;0,"Paid extra",IF(H185=0,"Paid",IF(N(E185)&gt;0,"Part paid","Not paid")))))</f>
      </c>
    </row>
    <row r="186" ht="18" customHeight="1" spans="2:9" x14ac:dyDescent="0.25">
      <c r="B186" s="24"/>
      <c r="C186" s="24"/>
      <c r="D186" s="36">
        <f>IF(OR(B186="",C186=""),"",IF(COUNTIF(Rates!$B$6:$B$15,C186)=0,"",SUMIFS(Rates!$C$6:$C$15,Rates!$B$6:$B$15,C186)))</f>
      </c>
      <c r="E186" s="42"/>
      <c r="F186" s="43"/>
      <c r="G186" s="24"/>
      <c r="H186" s="36">
        <f>IF(OR(B186="",D186=""),"",ROUND(D186-N(E186),2))</f>
      </c>
      <c r="I186" s="44">
        <f>IF(B186="","",IF(D186="","Check type",IF(H186&lt;0,"Paid extra",IF(H186=0,"Paid",IF(N(E186)&gt;0,"Part paid","Not paid")))))</f>
      </c>
    </row>
    <row r="187" ht="18" customHeight="1" spans="2:9" x14ac:dyDescent="0.25">
      <c r="B187" s="24"/>
      <c r="C187" s="24"/>
      <c r="D187" s="36">
        <f>IF(OR(B187="",C187=""),"",IF(COUNTIF(Rates!$B$6:$B$15,C187)=0,"",SUMIFS(Rates!$C$6:$C$15,Rates!$B$6:$B$15,C187)))</f>
      </c>
      <c r="E187" s="42"/>
      <c r="F187" s="43"/>
      <c r="G187" s="24"/>
      <c r="H187" s="36">
        <f>IF(OR(B187="",D187=""),"",ROUND(D187-N(E187),2))</f>
      </c>
      <c r="I187" s="44">
        <f>IF(B187="","",IF(D187="","Check type",IF(H187&lt;0,"Paid extra",IF(H187=0,"Paid",IF(N(E187)&gt;0,"Part paid","Not paid")))))</f>
      </c>
    </row>
    <row r="188" ht="18" customHeight="1" spans="2:9" x14ac:dyDescent="0.25">
      <c r="B188" s="24"/>
      <c r="C188" s="24"/>
      <c r="D188" s="36">
        <f>IF(OR(B188="",C188=""),"",IF(COUNTIF(Rates!$B$6:$B$15,C188)=0,"",SUMIFS(Rates!$C$6:$C$15,Rates!$B$6:$B$15,C188)))</f>
      </c>
      <c r="E188" s="42"/>
      <c r="F188" s="43"/>
      <c r="G188" s="24"/>
      <c r="H188" s="36">
        <f>IF(OR(B188="",D188=""),"",ROUND(D188-N(E188),2))</f>
      </c>
      <c r="I188" s="44">
        <f>IF(B188="","",IF(D188="","Check type",IF(H188&lt;0,"Paid extra",IF(H188=0,"Paid",IF(N(E188)&gt;0,"Part paid","Not paid")))))</f>
      </c>
    </row>
    <row r="189" ht="18" customHeight="1" spans="2:9" x14ac:dyDescent="0.25">
      <c r="B189" s="24"/>
      <c r="C189" s="24"/>
      <c r="D189" s="36">
        <f>IF(OR(B189="",C189=""),"",IF(COUNTIF(Rates!$B$6:$B$15,C189)=0,"",SUMIFS(Rates!$C$6:$C$15,Rates!$B$6:$B$15,C189)))</f>
      </c>
      <c r="E189" s="42"/>
      <c r="F189" s="43"/>
      <c r="G189" s="24"/>
      <c r="H189" s="36">
        <f>IF(OR(B189="",D189=""),"",ROUND(D189-N(E189),2))</f>
      </c>
      <c r="I189" s="44">
        <f>IF(B189="","",IF(D189="","Check type",IF(H189&lt;0,"Paid extra",IF(H189=0,"Paid",IF(N(E189)&gt;0,"Part paid","Not paid")))))</f>
      </c>
    </row>
    <row r="190" ht="18" customHeight="1" spans="2:9" x14ac:dyDescent="0.25">
      <c r="B190" s="24"/>
      <c r="C190" s="24"/>
      <c r="D190" s="36">
        <f>IF(OR(B190="",C190=""),"",IF(COUNTIF(Rates!$B$6:$B$15,C190)=0,"",SUMIFS(Rates!$C$6:$C$15,Rates!$B$6:$B$15,C190)))</f>
      </c>
      <c r="E190" s="42"/>
      <c r="F190" s="43"/>
      <c r="G190" s="24"/>
      <c r="H190" s="36">
        <f>IF(OR(B190="",D190=""),"",ROUND(D190-N(E190),2))</f>
      </c>
      <c r="I190" s="44">
        <f>IF(B190="","",IF(D190="","Check type",IF(H190&lt;0,"Paid extra",IF(H190=0,"Paid",IF(N(E190)&gt;0,"Part paid","Not paid")))))</f>
      </c>
    </row>
    <row r="191" ht="18" customHeight="1" spans="2:9" x14ac:dyDescent="0.25">
      <c r="B191" s="24"/>
      <c r="C191" s="24"/>
      <c r="D191" s="36">
        <f>IF(OR(B191="",C191=""),"",IF(COUNTIF(Rates!$B$6:$B$15,C191)=0,"",SUMIFS(Rates!$C$6:$C$15,Rates!$B$6:$B$15,C191)))</f>
      </c>
      <c r="E191" s="42"/>
      <c r="F191" s="43"/>
      <c r="G191" s="24"/>
      <c r="H191" s="36">
        <f>IF(OR(B191="",D191=""),"",ROUND(D191-N(E191),2))</f>
      </c>
      <c r="I191" s="44">
        <f>IF(B191="","",IF(D191="","Check type",IF(H191&lt;0,"Paid extra",IF(H191=0,"Paid",IF(N(E191)&gt;0,"Part paid","Not paid")))))</f>
      </c>
    </row>
    <row r="192" ht="18" customHeight="1" spans="2:9" x14ac:dyDescent="0.25">
      <c r="B192" s="24"/>
      <c r="C192" s="24"/>
      <c r="D192" s="36">
        <f>IF(OR(B192="",C192=""),"",IF(COUNTIF(Rates!$B$6:$B$15,C192)=0,"",SUMIFS(Rates!$C$6:$C$15,Rates!$B$6:$B$15,C192)))</f>
      </c>
      <c r="E192" s="42"/>
      <c r="F192" s="43"/>
      <c r="G192" s="24"/>
      <c r="H192" s="36">
        <f>IF(OR(B192="",D192=""),"",ROUND(D192-N(E192),2))</f>
      </c>
      <c r="I192" s="44">
        <f>IF(B192="","",IF(D192="","Check type",IF(H192&lt;0,"Paid extra",IF(H192=0,"Paid",IF(N(E192)&gt;0,"Part paid","Not paid")))))</f>
      </c>
    </row>
    <row r="193" ht="18" customHeight="1" spans="2:9" x14ac:dyDescent="0.25">
      <c r="B193" s="24"/>
      <c r="C193" s="24"/>
      <c r="D193" s="36">
        <f>IF(OR(B193="",C193=""),"",IF(COUNTIF(Rates!$B$6:$B$15,C193)=0,"",SUMIFS(Rates!$C$6:$C$15,Rates!$B$6:$B$15,C193)))</f>
      </c>
      <c r="E193" s="42"/>
      <c r="F193" s="43"/>
      <c r="G193" s="24"/>
      <c r="H193" s="36">
        <f>IF(OR(B193="",D193=""),"",ROUND(D193-N(E193),2))</f>
      </c>
      <c r="I193" s="44">
        <f>IF(B193="","",IF(D193="","Check type",IF(H193&lt;0,"Paid extra",IF(H193=0,"Paid",IF(N(E193)&gt;0,"Part paid","Not paid")))))</f>
      </c>
    </row>
    <row r="194" ht="18" customHeight="1" spans="2:9" x14ac:dyDescent="0.25">
      <c r="B194" s="24"/>
      <c r="C194" s="24"/>
      <c r="D194" s="36">
        <f>IF(OR(B194="",C194=""),"",IF(COUNTIF(Rates!$B$6:$B$15,C194)=0,"",SUMIFS(Rates!$C$6:$C$15,Rates!$B$6:$B$15,C194)))</f>
      </c>
      <c r="E194" s="42"/>
      <c r="F194" s="43"/>
      <c r="G194" s="24"/>
      <c r="H194" s="36">
        <f>IF(OR(B194="",D194=""),"",ROUND(D194-N(E194),2))</f>
      </c>
      <c r="I194" s="44">
        <f>IF(B194="","",IF(D194="","Check type",IF(H194&lt;0,"Paid extra",IF(H194=0,"Paid",IF(N(E194)&gt;0,"Part paid","Not paid")))))</f>
      </c>
    </row>
    <row r="195" ht="18" customHeight="1" spans="2:9" x14ac:dyDescent="0.25">
      <c r="B195" s="24"/>
      <c r="C195" s="24"/>
      <c r="D195" s="36">
        <f>IF(OR(B195="",C195=""),"",IF(COUNTIF(Rates!$B$6:$B$15,C195)=0,"",SUMIFS(Rates!$C$6:$C$15,Rates!$B$6:$B$15,C195)))</f>
      </c>
      <c r="E195" s="42"/>
      <c r="F195" s="43"/>
      <c r="G195" s="24"/>
      <c r="H195" s="36">
        <f>IF(OR(B195="",D195=""),"",ROUND(D195-N(E195),2))</f>
      </c>
      <c r="I195" s="44">
        <f>IF(B195="","",IF(D195="","Check type",IF(H195&lt;0,"Paid extra",IF(H195=0,"Paid",IF(N(E195)&gt;0,"Part paid","Not paid")))))</f>
      </c>
    </row>
    <row r="196" ht="18" customHeight="1" spans="2:9" x14ac:dyDescent="0.25">
      <c r="B196" s="24"/>
      <c r="C196" s="24"/>
      <c r="D196" s="36">
        <f>IF(OR(B196="",C196=""),"",IF(COUNTIF(Rates!$B$6:$B$15,C196)=0,"",SUMIFS(Rates!$C$6:$C$15,Rates!$B$6:$B$15,C196)))</f>
      </c>
      <c r="E196" s="42"/>
      <c r="F196" s="43"/>
      <c r="G196" s="24"/>
      <c r="H196" s="36">
        <f>IF(OR(B196="",D196=""),"",ROUND(D196-N(E196),2))</f>
      </c>
      <c r="I196" s="44">
        <f>IF(B196="","",IF(D196="","Check type",IF(H196&lt;0,"Paid extra",IF(H196=0,"Paid",IF(N(E196)&gt;0,"Part paid","Not paid")))))</f>
      </c>
    </row>
    <row r="197" ht="18" customHeight="1" spans="2:9" x14ac:dyDescent="0.25">
      <c r="B197" s="24"/>
      <c r="C197" s="24"/>
      <c r="D197" s="36">
        <f>IF(OR(B197="",C197=""),"",IF(COUNTIF(Rates!$B$6:$B$15,C197)=0,"",SUMIFS(Rates!$C$6:$C$15,Rates!$B$6:$B$15,C197)))</f>
      </c>
      <c r="E197" s="42"/>
      <c r="F197" s="43"/>
      <c r="G197" s="24"/>
      <c r="H197" s="36">
        <f>IF(OR(B197="",D197=""),"",ROUND(D197-N(E197),2))</f>
      </c>
      <c r="I197" s="44">
        <f>IF(B197="","",IF(D197="","Check type",IF(H197&lt;0,"Paid extra",IF(H197=0,"Paid",IF(N(E197)&gt;0,"Part paid","Not paid")))))</f>
      </c>
    </row>
    <row r="198" ht="18" customHeight="1" spans="2:9" x14ac:dyDescent="0.25">
      <c r="B198" s="24"/>
      <c r="C198" s="24"/>
      <c r="D198" s="36">
        <f>IF(OR(B198="",C198=""),"",IF(COUNTIF(Rates!$B$6:$B$15,C198)=0,"",SUMIFS(Rates!$C$6:$C$15,Rates!$B$6:$B$15,C198)))</f>
      </c>
      <c r="E198" s="42"/>
      <c r="F198" s="43"/>
      <c r="G198" s="24"/>
      <c r="H198" s="36">
        <f>IF(OR(B198="",D198=""),"",ROUND(D198-N(E198),2))</f>
      </c>
      <c r="I198" s="44">
        <f>IF(B198="","",IF(D198="","Check type",IF(H198&lt;0,"Paid extra",IF(H198=0,"Paid",IF(N(E198)&gt;0,"Part paid","Not paid")))))</f>
      </c>
    </row>
    <row r="199" ht="18" customHeight="1" spans="2:9" x14ac:dyDescent="0.25">
      <c r="B199" s="24"/>
      <c r="C199" s="24"/>
      <c r="D199" s="36">
        <f>IF(OR(B199="",C199=""),"",IF(COUNTIF(Rates!$B$6:$B$15,C199)=0,"",SUMIFS(Rates!$C$6:$C$15,Rates!$B$6:$B$15,C199)))</f>
      </c>
      <c r="E199" s="42"/>
      <c r="F199" s="43"/>
      <c r="G199" s="24"/>
      <c r="H199" s="36">
        <f>IF(OR(B199="",D199=""),"",ROUND(D199-N(E199),2))</f>
      </c>
      <c r="I199" s="44">
        <f>IF(B199="","",IF(D199="","Check type",IF(H199&lt;0,"Paid extra",IF(H199=0,"Paid",IF(N(E199)&gt;0,"Part paid","Not paid")))))</f>
      </c>
    </row>
    <row r="200" ht="18" customHeight="1" spans="2:9" x14ac:dyDescent="0.25">
      <c r="B200" s="24"/>
      <c r="C200" s="24"/>
      <c r="D200" s="36">
        <f>IF(OR(B200="",C200=""),"",IF(COUNTIF(Rates!$B$6:$B$15,C200)=0,"",SUMIFS(Rates!$C$6:$C$15,Rates!$B$6:$B$15,C200)))</f>
      </c>
      <c r="E200" s="42"/>
      <c r="F200" s="43"/>
      <c r="G200" s="24"/>
      <c r="H200" s="36">
        <f>IF(OR(B200="",D200=""),"",ROUND(D200-N(E200),2))</f>
      </c>
      <c r="I200" s="44">
        <f>IF(B200="","",IF(D200="","Check type",IF(H200&lt;0,"Paid extra",IF(H200=0,"Paid",IF(N(E200)&gt;0,"Part paid","Not paid")))))</f>
      </c>
    </row>
    <row r="201" ht="18" customHeight="1" spans="2:9" x14ac:dyDescent="0.25">
      <c r="B201" s="24"/>
      <c r="C201" s="24"/>
      <c r="D201" s="36">
        <f>IF(OR(B201="",C201=""),"",IF(COUNTIF(Rates!$B$6:$B$15,C201)=0,"",SUMIFS(Rates!$C$6:$C$15,Rates!$B$6:$B$15,C201)))</f>
      </c>
      <c r="E201" s="42"/>
      <c r="F201" s="43"/>
      <c r="G201" s="24"/>
      <c r="H201" s="36">
        <f>IF(OR(B201="",D201=""),"",ROUND(D201-N(E201),2))</f>
      </c>
      <c r="I201" s="44">
        <f>IF(B201="","",IF(D201="","Check type",IF(H201&lt;0,"Paid extra",IF(H201=0,"Paid",IF(N(E201)&gt;0,"Part paid","Not paid")))))</f>
      </c>
    </row>
    <row r="202" ht="18" customHeight="1" spans="2:9" x14ac:dyDescent="0.25">
      <c r="B202" s="24"/>
      <c r="C202" s="24"/>
      <c r="D202" s="36">
        <f>IF(OR(B202="",C202=""),"",IF(COUNTIF(Rates!$B$6:$B$15,C202)=0,"",SUMIFS(Rates!$C$6:$C$15,Rates!$B$6:$B$15,C202)))</f>
      </c>
      <c r="E202" s="42"/>
      <c r="F202" s="43"/>
      <c r="G202" s="24"/>
      <c r="H202" s="36">
        <f>IF(OR(B202="",D202=""),"",ROUND(D202-N(E202),2))</f>
      </c>
      <c r="I202" s="44">
        <f>IF(B202="","",IF(D202="","Check type",IF(H202&lt;0,"Paid extra",IF(H202=0,"Paid",IF(N(E202)&gt;0,"Part paid","Not paid")))))</f>
      </c>
    </row>
    <row r="203" ht="18" customHeight="1" spans="2:9" x14ac:dyDescent="0.25">
      <c r="B203" s="24"/>
      <c r="C203" s="24"/>
      <c r="D203" s="36">
        <f>IF(OR(B203="",C203=""),"",IF(COUNTIF(Rates!$B$6:$B$15,C203)=0,"",SUMIFS(Rates!$C$6:$C$15,Rates!$B$6:$B$15,C203)))</f>
      </c>
      <c r="E203" s="42"/>
      <c r="F203" s="43"/>
      <c r="G203" s="24"/>
      <c r="H203" s="36">
        <f>IF(OR(B203="",D203=""),"",ROUND(D203-N(E203),2))</f>
      </c>
      <c r="I203" s="44">
        <f>IF(B203="","",IF(D203="","Check type",IF(H203&lt;0,"Paid extra",IF(H203=0,"Paid",IF(N(E203)&gt;0,"Part paid","Not paid")))))</f>
      </c>
    </row>
    <row r="204" ht="18" customHeight="1" spans="2:9" x14ac:dyDescent="0.25">
      <c r="B204" s="24"/>
      <c r="C204" s="24"/>
      <c r="D204" s="36">
        <f>IF(OR(B204="",C204=""),"",IF(COUNTIF(Rates!$B$6:$B$15,C204)=0,"",SUMIFS(Rates!$C$6:$C$15,Rates!$B$6:$B$15,C204)))</f>
      </c>
      <c r="E204" s="42"/>
      <c r="F204" s="43"/>
      <c r="G204" s="24"/>
      <c r="H204" s="36">
        <f>IF(OR(B204="",D204=""),"",ROUND(D204-N(E204),2))</f>
      </c>
      <c r="I204" s="44">
        <f>IF(B204="","",IF(D204="","Check type",IF(H204&lt;0,"Paid extra",IF(H204=0,"Paid",IF(N(E204)&gt;0,"Part paid","Not paid")))))</f>
      </c>
    </row>
    <row r="205" ht="18" customHeight="1" spans="2:9" x14ac:dyDescent="0.25">
      <c r="B205" s="24"/>
      <c r="C205" s="24"/>
      <c r="D205" s="36">
        <f>IF(OR(B205="",C205=""),"",IF(COUNTIF(Rates!$B$6:$B$15,C205)=0,"",SUMIFS(Rates!$C$6:$C$15,Rates!$B$6:$B$15,C205)))</f>
      </c>
      <c r="E205" s="42"/>
      <c r="F205" s="43"/>
      <c r="G205" s="24"/>
      <c r="H205" s="36">
        <f>IF(OR(B205="",D205=""),"",ROUND(D205-N(E205),2))</f>
      </c>
      <c r="I205" s="44">
        <f>IF(B205="","",IF(D205="","Check type",IF(H205&lt;0,"Paid extra",IF(H205=0,"Paid",IF(N(E205)&gt;0,"Part paid","Not paid")))))</f>
      </c>
    </row>
    <row r="206" ht="18" customHeight="1" spans="2:9" x14ac:dyDescent="0.25">
      <c r="B206" s="24"/>
      <c r="C206" s="24"/>
      <c r="D206" s="36">
        <f>IF(OR(B206="",C206=""),"",IF(COUNTIF(Rates!$B$6:$B$15,C206)=0,"",SUMIFS(Rates!$C$6:$C$15,Rates!$B$6:$B$15,C206)))</f>
      </c>
      <c r="E206" s="42"/>
      <c r="F206" s="43"/>
      <c r="G206" s="24"/>
      <c r="H206" s="36">
        <f>IF(OR(B206="",D206=""),"",ROUND(D206-N(E206),2))</f>
      </c>
      <c r="I206" s="44">
        <f>IF(B206="","",IF(D206="","Check type",IF(H206&lt;0,"Paid extra",IF(H206=0,"Paid",IF(N(E206)&gt;0,"Part paid","Not paid")))))</f>
      </c>
    </row>
    <row r="207" ht="18" customHeight="1" spans="2:9" x14ac:dyDescent="0.25">
      <c r="B207" s="24"/>
      <c r="C207" s="24"/>
      <c r="D207" s="36">
        <f>IF(OR(B207="",C207=""),"",IF(COUNTIF(Rates!$B$6:$B$15,C207)=0,"",SUMIFS(Rates!$C$6:$C$15,Rates!$B$6:$B$15,C207)))</f>
      </c>
      <c r="E207" s="42"/>
      <c r="F207" s="43"/>
      <c r="G207" s="24"/>
      <c r="H207" s="36">
        <f>IF(OR(B207="",D207=""),"",ROUND(D207-N(E207),2))</f>
      </c>
      <c r="I207" s="44">
        <f>IF(B207="","",IF(D207="","Check type",IF(H207&lt;0,"Paid extra",IF(H207=0,"Paid",IF(N(E207)&gt;0,"Part paid","Not paid")))))</f>
      </c>
    </row>
    <row r="208" ht="18" customHeight="1" spans="2:9" x14ac:dyDescent="0.25">
      <c r="B208" s="24"/>
      <c r="C208" s="24"/>
      <c r="D208" s="36">
        <f>IF(OR(B208="",C208=""),"",IF(COUNTIF(Rates!$B$6:$B$15,C208)=0,"",SUMIFS(Rates!$C$6:$C$15,Rates!$B$6:$B$15,C208)))</f>
      </c>
      <c r="E208" s="42"/>
      <c r="F208" s="43"/>
      <c r="G208" s="24"/>
      <c r="H208" s="36">
        <f>IF(OR(B208="",D208=""),"",ROUND(D208-N(E208),2))</f>
      </c>
      <c r="I208" s="44">
        <f>IF(B208="","",IF(D208="","Check type",IF(H208&lt;0,"Paid extra",IF(H208=0,"Paid",IF(N(E208)&gt;0,"Part paid","Not paid")))))</f>
      </c>
    </row>
    <row r="209" ht="18" customHeight="1" spans="2:9" x14ac:dyDescent="0.25">
      <c r="B209" s="24"/>
      <c r="C209" s="24"/>
      <c r="D209" s="36">
        <f>IF(OR(B209="",C209=""),"",IF(COUNTIF(Rates!$B$6:$B$15,C209)=0,"",SUMIFS(Rates!$C$6:$C$15,Rates!$B$6:$B$15,C209)))</f>
      </c>
      <c r="E209" s="42"/>
      <c r="F209" s="43"/>
      <c r="G209" s="24"/>
      <c r="H209" s="36">
        <f>IF(OR(B209="",D209=""),"",ROUND(D209-N(E209),2))</f>
      </c>
      <c r="I209" s="44">
        <f>IF(B209="","",IF(D209="","Check type",IF(H209&lt;0,"Paid extra",IF(H209=0,"Paid",IF(N(E209)&gt;0,"Part paid","Not paid")))))</f>
      </c>
    </row>
    <row r="210" ht="18" customHeight="1" spans="2:9" x14ac:dyDescent="0.25">
      <c r="B210" s="24"/>
      <c r="C210" s="24"/>
      <c r="D210" s="36">
        <f>IF(OR(B210="",C210=""),"",IF(COUNTIF(Rates!$B$6:$B$15,C210)=0,"",SUMIFS(Rates!$C$6:$C$15,Rates!$B$6:$B$15,C210)))</f>
      </c>
      <c r="E210" s="42"/>
      <c r="F210" s="43"/>
      <c r="G210" s="24"/>
      <c r="H210" s="36">
        <f>IF(OR(B210="",D210=""),"",ROUND(D210-N(E210),2))</f>
      </c>
      <c r="I210" s="44">
        <f>IF(B210="","",IF(D210="","Check type",IF(H210&lt;0,"Paid extra",IF(H210=0,"Paid",IF(N(E210)&gt;0,"Part paid","Not paid")))))</f>
      </c>
    </row>
    <row r="211" ht="18" customHeight="1" spans="2:9" x14ac:dyDescent="0.25">
      <c r="B211" s="24"/>
      <c r="C211" s="24"/>
      <c r="D211" s="36">
        <f>IF(OR(B211="",C211=""),"",IF(COUNTIF(Rates!$B$6:$B$15,C211)=0,"",SUMIFS(Rates!$C$6:$C$15,Rates!$B$6:$B$15,C211)))</f>
      </c>
      <c r="E211" s="42"/>
      <c r="F211" s="43"/>
      <c r="G211" s="24"/>
      <c r="H211" s="36">
        <f>IF(OR(B211="",D211=""),"",ROUND(D211-N(E211),2))</f>
      </c>
      <c r="I211" s="44">
        <f>IF(B211="","",IF(D211="","Check type",IF(H211&lt;0,"Paid extra",IF(H211=0,"Paid",IF(N(E211)&gt;0,"Part paid","Not paid")))))</f>
      </c>
    </row>
    <row r="212" ht="18" customHeight="1" spans="2:9" x14ac:dyDescent="0.25">
      <c r="B212" s="24"/>
      <c r="C212" s="24"/>
      <c r="D212" s="36">
        <f>IF(OR(B212="",C212=""),"",IF(COUNTIF(Rates!$B$6:$B$15,C212)=0,"",SUMIFS(Rates!$C$6:$C$15,Rates!$B$6:$B$15,C212)))</f>
      </c>
      <c r="E212" s="42"/>
      <c r="F212" s="43"/>
      <c r="G212" s="24"/>
      <c r="H212" s="36">
        <f>IF(OR(B212="",D212=""),"",ROUND(D212-N(E212),2))</f>
      </c>
      <c r="I212" s="44">
        <f>IF(B212="","",IF(D212="","Check type",IF(H212&lt;0,"Paid extra",IF(H212=0,"Paid",IF(N(E212)&gt;0,"Part paid","Not paid")))))</f>
      </c>
    </row>
    <row r="213" ht="18" customHeight="1" spans="2:9" x14ac:dyDescent="0.25">
      <c r="B213" s="24"/>
      <c r="C213" s="24"/>
      <c r="D213" s="36">
        <f>IF(OR(B213="",C213=""),"",IF(COUNTIF(Rates!$B$6:$B$15,C213)=0,"",SUMIFS(Rates!$C$6:$C$15,Rates!$B$6:$B$15,C213)))</f>
      </c>
      <c r="E213" s="42"/>
      <c r="F213" s="43"/>
      <c r="G213" s="24"/>
      <c r="H213" s="36">
        <f>IF(OR(B213="",D213=""),"",ROUND(D213-N(E213),2))</f>
      </c>
      <c r="I213" s="44">
        <f>IF(B213="","",IF(D213="","Check type",IF(H213&lt;0,"Paid extra",IF(H213=0,"Paid",IF(N(E213)&gt;0,"Part paid","Not paid")))))</f>
      </c>
    </row>
    <row r="214" ht="18" customHeight="1" spans="2:9" x14ac:dyDescent="0.25">
      <c r="B214" s="24"/>
      <c r="C214" s="24"/>
      <c r="D214" s="36">
        <f>IF(OR(B214="",C214=""),"",IF(COUNTIF(Rates!$B$6:$B$15,C214)=0,"",SUMIFS(Rates!$C$6:$C$15,Rates!$B$6:$B$15,C214)))</f>
      </c>
      <c r="E214" s="42"/>
      <c r="F214" s="43"/>
      <c r="G214" s="24"/>
      <c r="H214" s="36">
        <f>IF(OR(B214="",D214=""),"",ROUND(D214-N(E214),2))</f>
      </c>
      <c r="I214" s="44">
        <f>IF(B214="","",IF(D214="","Check type",IF(H214&lt;0,"Paid extra",IF(H214=0,"Paid",IF(N(E214)&gt;0,"Part paid","Not paid")))))</f>
      </c>
    </row>
    <row r="215" ht="18" customHeight="1" spans="2:9" x14ac:dyDescent="0.25">
      <c r="B215" s="24"/>
      <c r="C215" s="24"/>
      <c r="D215" s="36">
        <f>IF(OR(B215="",C215=""),"",IF(COUNTIF(Rates!$B$6:$B$15,C215)=0,"",SUMIFS(Rates!$C$6:$C$15,Rates!$B$6:$B$15,C215)))</f>
      </c>
      <c r="E215" s="42"/>
      <c r="F215" s="43"/>
      <c r="G215" s="24"/>
      <c r="H215" s="36">
        <f>IF(OR(B215="",D215=""),"",ROUND(D215-N(E215),2))</f>
      </c>
      <c r="I215" s="44">
        <f>IF(B215="","",IF(D215="","Check type",IF(H215&lt;0,"Paid extra",IF(H215=0,"Paid",IF(N(E215)&gt;0,"Part paid","Not paid")))))</f>
      </c>
    </row>
    <row r="216" ht="18" customHeight="1" spans="2:9" x14ac:dyDescent="0.25">
      <c r="B216" s="24"/>
      <c r="C216" s="24"/>
      <c r="D216" s="36">
        <f>IF(OR(B216="",C216=""),"",IF(COUNTIF(Rates!$B$6:$B$15,C216)=0,"",SUMIFS(Rates!$C$6:$C$15,Rates!$B$6:$B$15,C216)))</f>
      </c>
      <c r="E216" s="42"/>
      <c r="F216" s="43"/>
      <c r="G216" s="24"/>
      <c r="H216" s="36">
        <f>IF(OR(B216="",D216=""),"",ROUND(D216-N(E216),2))</f>
      </c>
      <c r="I216" s="44">
        <f>IF(B216="","",IF(D216="","Check type",IF(H216&lt;0,"Paid extra",IF(H216=0,"Paid",IF(N(E216)&gt;0,"Part paid","Not paid")))))</f>
      </c>
    </row>
    <row r="217" ht="18" customHeight="1" spans="2:9" x14ac:dyDescent="0.25">
      <c r="B217" s="24"/>
      <c r="C217" s="24"/>
      <c r="D217" s="36">
        <f>IF(OR(B217="",C217=""),"",IF(COUNTIF(Rates!$B$6:$B$15,C217)=0,"",SUMIFS(Rates!$C$6:$C$15,Rates!$B$6:$B$15,C217)))</f>
      </c>
      <c r="E217" s="42"/>
      <c r="F217" s="43"/>
      <c r="G217" s="24"/>
      <c r="H217" s="36">
        <f>IF(OR(B217="",D217=""),"",ROUND(D217-N(E217),2))</f>
      </c>
      <c r="I217" s="44">
        <f>IF(B217="","",IF(D217="","Check type",IF(H217&lt;0,"Paid extra",IF(H217=0,"Paid",IF(N(E217)&gt;0,"Part paid","Not paid")))))</f>
      </c>
    </row>
    <row r="218" ht="18" customHeight="1" spans="2:9" x14ac:dyDescent="0.25">
      <c r="B218" s="24"/>
      <c r="C218" s="24"/>
      <c r="D218" s="36">
        <f>IF(OR(B218="",C218=""),"",IF(COUNTIF(Rates!$B$6:$B$15,C218)=0,"",SUMIFS(Rates!$C$6:$C$15,Rates!$B$6:$B$15,C218)))</f>
      </c>
      <c r="E218" s="42"/>
      <c r="F218" s="43"/>
      <c r="G218" s="24"/>
      <c r="H218" s="36">
        <f>IF(OR(B218="",D218=""),"",ROUND(D218-N(E218),2))</f>
      </c>
      <c r="I218" s="44">
        <f>IF(B218="","",IF(D218="","Check type",IF(H218&lt;0,"Paid extra",IF(H218=0,"Paid",IF(N(E218)&gt;0,"Part paid","Not paid")))))</f>
      </c>
    </row>
    <row r="219" ht="18" customHeight="1" spans="2:9" x14ac:dyDescent="0.25">
      <c r="B219" s="24"/>
      <c r="C219" s="24"/>
      <c r="D219" s="36">
        <f>IF(OR(B219="",C219=""),"",IF(COUNTIF(Rates!$B$6:$B$15,C219)=0,"",SUMIFS(Rates!$C$6:$C$15,Rates!$B$6:$B$15,C219)))</f>
      </c>
      <c r="E219" s="42"/>
      <c r="F219" s="43"/>
      <c r="G219" s="24"/>
      <c r="H219" s="36">
        <f>IF(OR(B219="",D219=""),"",ROUND(D219-N(E219),2))</f>
      </c>
      <c r="I219" s="44">
        <f>IF(B219="","",IF(D219="","Check type",IF(H219&lt;0,"Paid extra",IF(H219=0,"Paid",IF(N(E219)&gt;0,"Part paid","Not paid")))))</f>
      </c>
    </row>
    <row r="220" ht="18" customHeight="1" spans="2:9" x14ac:dyDescent="0.25">
      <c r="B220" s="24"/>
      <c r="C220" s="24"/>
      <c r="D220" s="36">
        <f>IF(OR(B220="",C220=""),"",IF(COUNTIF(Rates!$B$6:$B$15,C220)=0,"",SUMIFS(Rates!$C$6:$C$15,Rates!$B$6:$B$15,C220)))</f>
      </c>
      <c r="E220" s="42"/>
      <c r="F220" s="43"/>
      <c r="G220" s="24"/>
      <c r="H220" s="36">
        <f>IF(OR(B220="",D220=""),"",ROUND(D220-N(E220),2))</f>
      </c>
      <c r="I220" s="44">
        <f>IF(B220="","",IF(D220="","Check type",IF(H220&lt;0,"Paid extra",IF(H220=0,"Paid",IF(N(E220)&gt;0,"Part paid","Not paid")))))</f>
      </c>
    </row>
    <row r="221" ht="18" customHeight="1" spans="2:9" x14ac:dyDescent="0.25">
      <c r="B221" s="24"/>
      <c r="C221" s="24"/>
      <c r="D221" s="36">
        <f>IF(OR(B221="",C221=""),"",IF(COUNTIF(Rates!$B$6:$B$15,C221)=0,"",SUMIFS(Rates!$C$6:$C$15,Rates!$B$6:$B$15,C221)))</f>
      </c>
      <c r="E221" s="42"/>
      <c r="F221" s="43"/>
      <c r="G221" s="24"/>
      <c r="H221" s="36">
        <f>IF(OR(B221="",D221=""),"",ROUND(D221-N(E221),2))</f>
      </c>
      <c r="I221" s="44">
        <f>IF(B221="","",IF(D221="","Check type",IF(H221&lt;0,"Paid extra",IF(H221=0,"Paid",IF(N(E221)&gt;0,"Part paid","Not paid")))))</f>
      </c>
    </row>
    <row r="222" ht="18" customHeight="1" spans="2:9" x14ac:dyDescent="0.25">
      <c r="B222" s="24"/>
      <c r="C222" s="24"/>
      <c r="D222" s="36">
        <f>IF(OR(B222="",C222=""),"",IF(COUNTIF(Rates!$B$6:$B$15,C222)=0,"",SUMIFS(Rates!$C$6:$C$15,Rates!$B$6:$B$15,C222)))</f>
      </c>
      <c r="E222" s="42"/>
      <c r="F222" s="43"/>
      <c r="G222" s="24"/>
      <c r="H222" s="36">
        <f>IF(OR(B222="",D222=""),"",ROUND(D222-N(E222),2))</f>
      </c>
      <c r="I222" s="44">
        <f>IF(B222="","",IF(D222="","Check type",IF(H222&lt;0,"Paid extra",IF(H222=0,"Paid",IF(N(E222)&gt;0,"Part paid","Not paid")))))</f>
      </c>
    </row>
    <row r="223" ht="18" customHeight="1" spans="2:9" x14ac:dyDescent="0.25">
      <c r="B223" s="24"/>
      <c r="C223" s="24"/>
      <c r="D223" s="36">
        <f>IF(OR(B223="",C223=""),"",IF(COUNTIF(Rates!$B$6:$B$15,C223)=0,"",SUMIFS(Rates!$C$6:$C$15,Rates!$B$6:$B$15,C223)))</f>
      </c>
      <c r="E223" s="42"/>
      <c r="F223" s="43"/>
      <c r="G223" s="24"/>
      <c r="H223" s="36">
        <f>IF(OR(B223="",D223=""),"",ROUND(D223-N(E223),2))</f>
      </c>
      <c r="I223" s="44">
        <f>IF(B223="","",IF(D223="","Check type",IF(H223&lt;0,"Paid extra",IF(H223=0,"Paid",IF(N(E223)&gt;0,"Part paid","Not paid")))))</f>
      </c>
    </row>
    <row r="224" ht="18" customHeight="1" spans="2:9" x14ac:dyDescent="0.25">
      <c r="B224" s="24"/>
      <c r="C224" s="24"/>
      <c r="D224" s="36">
        <f>IF(OR(B224="",C224=""),"",IF(COUNTIF(Rates!$B$6:$B$15,C224)=0,"",SUMIFS(Rates!$C$6:$C$15,Rates!$B$6:$B$15,C224)))</f>
      </c>
      <c r="E224" s="42"/>
      <c r="F224" s="43"/>
      <c r="G224" s="24"/>
      <c r="H224" s="36">
        <f>IF(OR(B224="",D224=""),"",ROUND(D224-N(E224),2))</f>
      </c>
      <c r="I224" s="44">
        <f>IF(B224="","",IF(D224="","Check type",IF(H224&lt;0,"Paid extra",IF(H224=0,"Paid",IF(N(E224)&gt;0,"Part paid","Not paid")))))</f>
      </c>
    </row>
    <row r="225" ht="18" customHeight="1" spans="2:9" x14ac:dyDescent="0.25">
      <c r="B225" s="24"/>
      <c r="C225" s="24"/>
      <c r="D225" s="36">
        <f>IF(OR(B225="",C225=""),"",IF(COUNTIF(Rates!$B$6:$B$15,C225)=0,"",SUMIFS(Rates!$C$6:$C$15,Rates!$B$6:$B$15,C225)))</f>
      </c>
      <c r="E225" s="42"/>
      <c r="F225" s="43"/>
      <c r="G225" s="24"/>
      <c r="H225" s="36">
        <f>IF(OR(B225="",D225=""),"",ROUND(D225-N(E225),2))</f>
      </c>
      <c r="I225" s="44">
        <f>IF(B225="","",IF(D225="","Check type",IF(H225&lt;0,"Paid extra",IF(H225=0,"Paid",IF(N(E225)&gt;0,"Part paid","Not paid")))))</f>
      </c>
    </row>
    <row r="226" ht="18" customHeight="1" spans="2:9" x14ac:dyDescent="0.25">
      <c r="B226" s="24"/>
      <c r="C226" s="24"/>
      <c r="D226" s="36">
        <f>IF(OR(B226="",C226=""),"",IF(COUNTIF(Rates!$B$6:$B$15,C226)=0,"",SUMIFS(Rates!$C$6:$C$15,Rates!$B$6:$B$15,C226)))</f>
      </c>
      <c r="E226" s="42"/>
      <c r="F226" s="43"/>
      <c r="G226" s="24"/>
      <c r="H226" s="36">
        <f>IF(OR(B226="",D226=""),"",ROUND(D226-N(E226),2))</f>
      </c>
      <c r="I226" s="44">
        <f>IF(B226="","",IF(D226="","Check type",IF(H226&lt;0,"Paid extra",IF(H226=0,"Paid",IF(N(E226)&gt;0,"Part paid","Not paid")))))</f>
      </c>
    </row>
    <row r="227" ht="18" customHeight="1" spans="2:9" x14ac:dyDescent="0.25">
      <c r="B227" s="24"/>
      <c r="C227" s="24"/>
      <c r="D227" s="36">
        <f>IF(OR(B227="",C227=""),"",IF(COUNTIF(Rates!$B$6:$B$15,C227)=0,"",SUMIFS(Rates!$C$6:$C$15,Rates!$B$6:$B$15,C227)))</f>
      </c>
      <c r="E227" s="42"/>
      <c r="F227" s="43"/>
      <c r="G227" s="24"/>
      <c r="H227" s="36">
        <f>IF(OR(B227="",D227=""),"",ROUND(D227-N(E227),2))</f>
      </c>
      <c r="I227" s="44">
        <f>IF(B227="","",IF(D227="","Check type",IF(H227&lt;0,"Paid extra",IF(H227=0,"Paid",IF(N(E227)&gt;0,"Part paid","Not paid")))))</f>
      </c>
    </row>
    <row r="228" ht="18" customHeight="1" spans="2:9" x14ac:dyDescent="0.25">
      <c r="B228" s="24"/>
      <c r="C228" s="24"/>
      <c r="D228" s="36">
        <f>IF(OR(B228="",C228=""),"",IF(COUNTIF(Rates!$B$6:$B$15,C228)=0,"",SUMIFS(Rates!$C$6:$C$15,Rates!$B$6:$B$15,C228)))</f>
      </c>
      <c r="E228" s="42"/>
      <c r="F228" s="43"/>
      <c r="G228" s="24"/>
      <c r="H228" s="36">
        <f>IF(OR(B228="",D228=""),"",ROUND(D228-N(E228),2))</f>
      </c>
      <c r="I228" s="44">
        <f>IF(B228="","",IF(D228="","Check type",IF(H228&lt;0,"Paid extra",IF(H228=0,"Paid",IF(N(E228)&gt;0,"Part paid","Not paid")))))</f>
      </c>
    </row>
    <row r="229" ht="18" customHeight="1" spans="2:9" x14ac:dyDescent="0.25">
      <c r="B229" s="24"/>
      <c r="C229" s="24"/>
      <c r="D229" s="36">
        <f>IF(OR(B229="",C229=""),"",IF(COUNTIF(Rates!$B$6:$B$15,C229)=0,"",SUMIFS(Rates!$C$6:$C$15,Rates!$B$6:$B$15,C229)))</f>
      </c>
      <c r="E229" s="42"/>
      <c r="F229" s="43"/>
      <c r="G229" s="24"/>
      <c r="H229" s="36">
        <f>IF(OR(B229="",D229=""),"",ROUND(D229-N(E229),2))</f>
      </c>
      <c r="I229" s="44">
        <f>IF(B229="","",IF(D229="","Check type",IF(H229&lt;0,"Paid extra",IF(H229=0,"Paid",IF(N(E229)&gt;0,"Part paid","Not paid")))))</f>
      </c>
    </row>
    <row r="230" ht="18" customHeight="1" spans="2:9" x14ac:dyDescent="0.25">
      <c r="B230" s="24"/>
      <c r="C230" s="24"/>
      <c r="D230" s="36">
        <f>IF(OR(B230="",C230=""),"",IF(COUNTIF(Rates!$B$6:$B$15,C230)=0,"",SUMIFS(Rates!$C$6:$C$15,Rates!$B$6:$B$15,C230)))</f>
      </c>
      <c r="E230" s="42"/>
      <c r="F230" s="43"/>
      <c r="G230" s="24"/>
      <c r="H230" s="36">
        <f>IF(OR(B230="",D230=""),"",ROUND(D230-N(E230),2))</f>
      </c>
      <c r="I230" s="44">
        <f>IF(B230="","",IF(D230="","Check type",IF(H230&lt;0,"Paid extra",IF(H230=0,"Paid",IF(N(E230)&gt;0,"Part paid","Not paid")))))</f>
      </c>
    </row>
    <row r="231" ht="18" customHeight="1" spans="2:9" x14ac:dyDescent="0.25">
      <c r="B231" s="24"/>
      <c r="C231" s="24"/>
      <c r="D231" s="36">
        <f>IF(OR(B231="",C231=""),"",IF(COUNTIF(Rates!$B$6:$B$15,C231)=0,"",SUMIFS(Rates!$C$6:$C$15,Rates!$B$6:$B$15,C231)))</f>
      </c>
      <c r="E231" s="42"/>
      <c r="F231" s="43"/>
      <c r="G231" s="24"/>
      <c r="H231" s="36">
        <f>IF(OR(B231="",D231=""),"",ROUND(D231-N(E231),2))</f>
      </c>
      <c r="I231" s="44">
        <f>IF(B231="","",IF(D231="","Check type",IF(H231&lt;0,"Paid extra",IF(H231=0,"Paid",IF(N(E231)&gt;0,"Part paid","Not paid")))))</f>
      </c>
    </row>
    <row r="232" ht="18" customHeight="1" spans="2:9" x14ac:dyDescent="0.25">
      <c r="B232" s="24"/>
      <c r="C232" s="24"/>
      <c r="D232" s="36">
        <f>IF(OR(B232="",C232=""),"",IF(COUNTIF(Rates!$B$6:$B$15,C232)=0,"",SUMIFS(Rates!$C$6:$C$15,Rates!$B$6:$B$15,C232)))</f>
      </c>
      <c r="E232" s="42"/>
      <c r="F232" s="43"/>
      <c r="G232" s="24"/>
      <c r="H232" s="36">
        <f>IF(OR(B232="",D232=""),"",ROUND(D232-N(E232),2))</f>
      </c>
      <c r="I232" s="44">
        <f>IF(B232="","",IF(D232="","Check type",IF(H232&lt;0,"Paid extra",IF(H232=0,"Paid",IF(N(E232)&gt;0,"Part paid","Not paid")))))</f>
      </c>
    </row>
    <row r="233" ht="18" customHeight="1" spans="2:9" x14ac:dyDescent="0.25">
      <c r="B233" s="24"/>
      <c r="C233" s="24"/>
      <c r="D233" s="36">
        <f>IF(OR(B233="",C233=""),"",IF(COUNTIF(Rates!$B$6:$B$15,C233)=0,"",SUMIFS(Rates!$C$6:$C$15,Rates!$B$6:$B$15,C233)))</f>
      </c>
      <c r="E233" s="42"/>
      <c r="F233" s="43"/>
      <c r="G233" s="24"/>
      <c r="H233" s="36">
        <f>IF(OR(B233="",D233=""),"",ROUND(D233-N(E233),2))</f>
      </c>
      <c r="I233" s="44">
        <f>IF(B233="","",IF(D233="","Check type",IF(H233&lt;0,"Paid extra",IF(H233=0,"Paid",IF(N(E233)&gt;0,"Part paid","Not paid")))))</f>
      </c>
    </row>
    <row r="234" ht="18" customHeight="1" spans="2:9" x14ac:dyDescent="0.25">
      <c r="B234" s="24"/>
      <c r="C234" s="24"/>
      <c r="D234" s="36">
        <f>IF(OR(B234="",C234=""),"",IF(COUNTIF(Rates!$B$6:$B$15,C234)=0,"",SUMIFS(Rates!$C$6:$C$15,Rates!$B$6:$B$15,C234)))</f>
      </c>
      <c r="E234" s="42"/>
      <c r="F234" s="43"/>
      <c r="G234" s="24"/>
      <c r="H234" s="36">
        <f>IF(OR(B234="",D234=""),"",ROUND(D234-N(E234),2))</f>
      </c>
      <c r="I234" s="44">
        <f>IF(B234="","",IF(D234="","Check type",IF(H234&lt;0,"Paid extra",IF(H234=0,"Paid",IF(N(E234)&gt;0,"Part paid","Not paid")))))</f>
      </c>
    </row>
    <row r="235" ht="18" customHeight="1" spans="2:9" x14ac:dyDescent="0.25">
      <c r="B235" s="24"/>
      <c r="C235" s="24"/>
      <c r="D235" s="36">
        <f>IF(OR(B235="",C235=""),"",IF(COUNTIF(Rates!$B$6:$B$15,C235)=0,"",SUMIFS(Rates!$C$6:$C$15,Rates!$B$6:$B$15,C235)))</f>
      </c>
      <c r="E235" s="42"/>
      <c r="F235" s="43"/>
      <c r="G235" s="24"/>
      <c r="H235" s="36">
        <f>IF(OR(B235="",D235=""),"",ROUND(D235-N(E235),2))</f>
      </c>
      <c r="I235" s="44">
        <f>IF(B235="","",IF(D235="","Check type",IF(H235&lt;0,"Paid extra",IF(H235=0,"Paid",IF(N(E235)&gt;0,"Part paid","Not paid")))))</f>
      </c>
    </row>
    <row r="236" ht="18" customHeight="1" spans="2:9" x14ac:dyDescent="0.25">
      <c r="B236" s="24"/>
      <c r="C236" s="24"/>
      <c r="D236" s="36">
        <f>IF(OR(B236="",C236=""),"",IF(COUNTIF(Rates!$B$6:$B$15,C236)=0,"",SUMIFS(Rates!$C$6:$C$15,Rates!$B$6:$B$15,C236)))</f>
      </c>
      <c r="E236" s="42"/>
      <c r="F236" s="43"/>
      <c r="G236" s="24"/>
      <c r="H236" s="36">
        <f>IF(OR(B236="",D236=""),"",ROUND(D236-N(E236),2))</f>
      </c>
      <c r="I236" s="44">
        <f>IF(B236="","",IF(D236="","Check type",IF(H236&lt;0,"Paid extra",IF(H236=0,"Paid",IF(N(E236)&gt;0,"Part paid","Not paid")))))</f>
      </c>
    </row>
    <row r="237" ht="18" customHeight="1" spans="2:9" x14ac:dyDescent="0.25">
      <c r="B237" s="24"/>
      <c r="C237" s="24"/>
      <c r="D237" s="36">
        <f>IF(OR(B237="",C237=""),"",IF(COUNTIF(Rates!$B$6:$B$15,C237)=0,"",SUMIFS(Rates!$C$6:$C$15,Rates!$B$6:$B$15,C237)))</f>
      </c>
      <c r="E237" s="42"/>
      <c r="F237" s="43"/>
      <c r="G237" s="24"/>
      <c r="H237" s="36">
        <f>IF(OR(B237="",D237=""),"",ROUND(D237-N(E237),2))</f>
      </c>
      <c r="I237" s="44">
        <f>IF(B237="","",IF(D237="","Check type",IF(H237&lt;0,"Paid extra",IF(H237=0,"Paid",IF(N(E237)&gt;0,"Part paid","Not paid")))))</f>
      </c>
    </row>
    <row r="238" ht="18" customHeight="1" spans="2:9" x14ac:dyDescent="0.25">
      <c r="B238" s="24"/>
      <c r="C238" s="24"/>
      <c r="D238" s="36">
        <f>IF(OR(B238="",C238=""),"",IF(COUNTIF(Rates!$B$6:$B$15,C238)=0,"",SUMIFS(Rates!$C$6:$C$15,Rates!$B$6:$B$15,C238)))</f>
      </c>
      <c r="E238" s="42"/>
      <c r="F238" s="43"/>
      <c r="G238" s="24"/>
      <c r="H238" s="36">
        <f>IF(OR(B238="",D238=""),"",ROUND(D238-N(E238),2))</f>
      </c>
      <c r="I238" s="44">
        <f>IF(B238="","",IF(D238="","Check type",IF(H238&lt;0,"Paid extra",IF(H238=0,"Paid",IF(N(E238)&gt;0,"Part paid","Not paid")))))</f>
      </c>
    </row>
    <row r="239" ht="18" customHeight="1" spans="2:9" x14ac:dyDescent="0.25">
      <c r="B239" s="24"/>
      <c r="C239" s="24"/>
      <c r="D239" s="36">
        <f>IF(OR(B239="",C239=""),"",IF(COUNTIF(Rates!$B$6:$B$15,C239)=0,"",SUMIFS(Rates!$C$6:$C$15,Rates!$B$6:$B$15,C239)))</f>
      </c>
      <c r="E239" s="42"/>
      <c r="F239" s="43"/>
      <c r="G239" s="24"/>
      <c r="H239" s="36">
        <f>IF(OR(B239="",D239=""),"",ROUND(D239-N(E239),2))</f>
      </c>
      <c r="I239" s="44">
        <f>IF(B239="","",IF(D239="","Check type",IF(H239&lt;0,"Paid extra",IF(H239=0,"Paid",IF(N(E239)&gt;0,"Part paid","Not paid")))))</f>
      </c>
    </row>
    <row r="240" ht="18" customHeight="1" spans="2:9" x14ac:dyDescent="0.25">
      <c r="B240" s="24"/>
      <c r="C240" s="24"/>
      <c r="D240" s="36">
        <f>IF(OR(B240="",C240=""),"",IF(COUNTIF(Rates!$B$6:$B$15,C240)=0,"",SUMIFS(Rates!$C$6:$C$15,Rates!$B$6:$B$15,C240)))</f>
      </c>
      <c r="E240" s="42"/>
      <c r="F240" s="43"/>
      <c r="G240" s="24"/>
      <c r="H240" s="36">
        <f>IF(OR(B240="",D240=""),"",ROUND(D240-N(E240),2))</f>
      </c>
      <c r="I240" s="44">
        <f>IF(B240="","",IF(D240="","Check type",IF(H240&lt;0,"Paid extra",IF(H240=0,"Paid",IF(N(E240)&gt;0,"Part paid","Not paid")))))</f>
      </c>
    </row>
    <row r="241" ht="18" customHeight="1" spans="2:9" x14ac:dyDescent="0.25">
      <c r="B241" s="24"/>
      <c r="C241" s="24"/>
      <c r="D241" s="36">
        <f>IF(OR(B241="",C241=""),"",IF(COUNTIF(Rates!$B$6:$B$15,C241)=0,"",SUMIFS(Rates!$C$6:$C$15,Rates!$B$6:$B$15,C241)))</f>
      </c>
      <c r="E241" s="42"/>
      <c r="F241" s="43"/>
      <c r="G241" s="24"/>
      <c r="H241" s="36">
        <f>IF(OR(B241="",D241=""),"",ROUND(D241-N(E241),2))</f>
      </c>
      <c r="I241" s="44">
        <f>IF(B241="","",IF(D241="","Check type",IF(H241&lt;0,"Paid extra",IF(H241=0,"Paid",IF(N(E241)&gt;0,"Part paid","Not paid")))))</f>
      </c>
    </row>
    <row r="242" ht="18" customHeight="1" spans="2:9" x14ac:dyDescent="0.25">
      <c r="B242" s="24"/>
      <c r="C242" s="24"/>
      <c r="D242" s="36">
        <f>IF(OR(B242="",C242=""),"",IF(COUNTIF(Rates!$B$6:$B$15,C242)=0,"",SUMIFS(Rates!$C$6:$C$15,Rates!$B$6:$B$15,C242)))</f>
      </c>
      <c r="E242" s="42"/>
      <c r="F242" s="43"/>
      <c r="G242" s="24"/>
      <c r="H242" s="36">
        <f>IF(OR(B242="",D242=""),"",ROUND(D242-N(E242),2))</f>
      </c>
      <c r="I242" s="44">
        <f>IF(B242="","",IF(D242="","Check type",IF(H242&lt;0,"Paid extra",IF(H242=0,"Paid",IF(N(E242)&gt;0,"Part paid","Not paid")))))</f>
      </c>
    </row>
    <row r="243" ht="18" customHeight="1" spans="2:9" x14ac:dyDescent="0.25">
      <c r="B243" s="24"/>
      <c r="C243" s="24"/>
      <c r="D243" s="36">
        <f>IF(OR(B243="",C243=""),"",IF(COUNTIF(Rates!$B$6:$B$15,C243)=0,"",SUMIFS(Rates!$C$6:$C$15,Rates!$B$6:$B$15,C243)))</f>
      </c>
      <c r="E243" s="42"/>
      <c r="F243" s="43"/>
      <c r="G243" s="24"/>
      <c r="H243" s="36">
        <f>IF(OR(B243="",D243=""),"",ROUND(D243-N(E243),2))</f>
      </c>
      <c r="I243" s="44">
        <f>IF(B243="","",IF(D243="","Check type",IF(H243&lt;0,"Paid extra",IF(H243=0,"Paid",IF(N(E243)&gt;0,"Part paid","Not paid")))))</f>
      </c>
    </row>
    <row r="244" ht="18" customHeight="1" spans="2:9" x14ac:dyDescent="0.25">
      <c r="B244" s="24"/>
      <c r="C244" s="24"/>
      <c r="D244" s="36">
        <f>IF(OR(B244="",C244=""),"",IF(COUNTIF(Rates!$B$6:$B$15,C244)=0,"",SUMIFS(Rates!$C$6:$C$15,Rates!$B$6:$B$15,C244)))</f>
      </c>
      <c r="E244" s="42"/>
      <c r="F244" s="43"/>
      <c r="G244" s="24"/>
      <c r="H244" s="36">
        <f>IF(OR(B244="",D244=""),"",ROUND(D244-N(E244),2))</f>
      </c>
      <c r="I244" s="44">
        <f>IF(B244="","",IF(D244="","Check type",IF(H244&lt;0,"Paid extra",IF(H244=0,"Paid",IF(N(E244)&gt;0,"Part paid","Not paid")))))</f>
      </c>
    </row>
    <row r="245" ht="18" customHeight="1" spans="2:9" x14ac:dyDescent="0.25">
      <c r="B245" s="24"/>
      <c r="C245" s="24"/>
      <c r="D245" s="36">
        <f>IF(OR(B245="",C245=""),"",IF(COUNTIF(Rates!$B$6:$B$15,C245)=0,"",SUMIFS(Rates!$C$6:$C$15,Rates!$B$6:$B$15,C245)))</f>
      </c>
      <c r="E245" s="42"/>
      <c r="F245" s="43"/>
      <c r="G245" s="24"/>
      <c r="H245" s="36">
        <f>IF(OR(B245="",D245=""),"",ROUND(D245-N(E245),2))</f>
      </c>
      <c r="I245" s="44">
        <f>IF(B245="","",IF(D245="","Check type",IF(H245&lt;0,"Paid extra",IF(H245=0,"Paid",IF(N(E245)&gt;0,"Part paid","Not paid")))))</f>
      </c>
    </row>
    <row r="246" ht="18" customHeight="1" spans="2:9" x14ac:dyDescent="0.25">
      <c r="B246" s="24"/>
      <c r="C246" s="24"/>
      <c r="D246" s="36">
        <f>IF(OR(B246="",C246=""),"",IF(COUNTIF(Rates!$B$6:$B$15,C246)=0,"",SUMIFS(Rates!$C$6:$C$15,Rates!$B$6:$B$15,C246)))</f>
      </c>
      <c r="E246" s="42"/>
      <c r="F246" s="43"/>
      <c r="G246" s="24"/>
      <c r="H246" s="36">
        <f>IF(OR(B246="",D246=""),"",ROUND(D246-N(E246),2))</f>
      </c>
      <c r="I246" s="44">
        <f>IF(B246="","",IF(D246="","Check type",IF(H246&lt;0,"Paid extra",IF(H246=0,"Paid",IF(N(E246)&gt;0,"Part paid","Not paid")))))</f>
      </c>
    </row>
    <row r="247" ht="18" customHeight="1" spans="2:9" x14ac:dyDescent="0.25">
      <c r="B247" s="24"/>
      <c r="C247" s="24"/>
      <c r="D247" s="36">
        <f>IF(OR(B247="",C247=""),"",IF(COUNTIF(Rates!$B$6:$B$15,C247)=0,"",SUMIFS(Rates!$C$6:$C$15,Rates!$B$6:$B$15,C247)))</f>
      </c>
      <c r="E247" s="42"/>
      <c r="F247" s="43"/>
      <c r="G247" s="24"/>
      <c r="H247" s="36">
        <f>IF(OR(B247="",D247=""),"",ROUND(D247-N(E247),2))</f>
      </c>
      <c r="I247" s="44">
        <f>IF(B247="","",IF(D247="","Check type",IF(H247&lt;0,"Paid extra",IF(H247=0,"Paid",IF(N(E247)&gt;0,"Part paid","Not paid")))))</f>
      </c>
    </row>
    <row r="248" ht="18" customHeight="1" spans="2:9" x14ac:dyDescent="0.25">
      <c r="B248" s="24"/>
      <c r="C248" s="24"/>
      <c r="D248" s="36">
        <f>IF(OR(B248="",C248=""),"",IF(COUNTIF(Rates!$B$6:$B$15,C248)=0,"",SUMIFS(Rates!$C$6:$C$15,Rates!$B$6:$B$15,C248)))</f>
      </c>
      <c r="E248" s="42"/>
      <c r="F248" s="43"/>
      <c r="G248" s="24"/>
      <c r="H248" s="36">
        <f>IF(OR(B248="",D248=""),"",ROUND(D248-N(E248),2))</f>
      </c>
      <c r="I248" s="44">
        <f>IF(B248="","",IF(D248="","Check type",IF(H248&lt;0,"Paid extra",IF(H248=0,"Paid",IF(N(E248)&gt;0,"Part paid","Not paid")))))</f>
      </c>
    </row>
    <row r="249" ht="18" customHeight="1" spans="2:9" x14ac:dyDescent="0.25">
      <c r="B249" s="24"/>
      <c r="C249" s="24"/>
      <c r="D249" s="36">
        <f>IF(OR(B249="",C249=""),"",IF(COUNTIF(Rates!$B$6:$B$15,C249)=0,"",SUMIFS(Rates!$C$6:$C$15,Rates!$B$6:$B$15,C249)))</f>
      </c>
      <c r="E249" s="42"/>
      <c r="F249" s="43"/>
      <c r="G249" s="24"/>
      <c r="H249" s="36">
        <f>IF(OR(B249="",D249=""),"",ROUND(D249-N(E249),2))</f>
      </c>
      <c r="I249" s="44">
        <f>IF(B249="","",IF(D249="","Check type",IF(H249&lt;0,"Paid extra",IF(H249=0,"Paid",IF(N(E249)&gt;0,"Part paid","Not paid")))))</f>
      </c>
    </row>
    <row r="250" ht="18" customHeight="1" spans="2:9" x14ac:dyDescent="0.25">
      <c r="B250" s="24"/>
      <c r="C250" s="24"/>
      <c r="D250" s="36">
        <f>IF(OR(B250="",C250=""),"",IF(COUNTIF(Rates!$B$6:$B$15,C250)=0,"",SUMIFS(Rates!$C$6:$C$15,Rates!$B$6:$B$15,C250)))</f>
      </c>
      <c r="E250" s="42"/>
      <c r="F250" s="43"/>
      <c r="G250" s="24"/>
      <c r="H250" s="36">
        <f>IF(OR(B250="",D250=""),"",ROUND(D250-N(E250),2))</f>
      </c>
      <c r="I250" s="44">
        <f>IF(B250="","",IF(D250="","Check type",IF(H250&lt;0,"Paid extra",IF(H250=0,"Paid",IF(N(E250)&gt;0,"Part paid","Not paid")))))</f>
      </c>
    </row>
    <row r="251" ht="18" customHeight="1" spans="2:9" x14ac:dyDescent="0.25">
      <c r="B251" s="24"/>
      <c r="C251" s="24"/>
      <c r="D251" s="36">
        <f>IF(OR(B251="",C251=""),"",IF(COUNTIF(Rates!$B$6:$B$15,C251)=0,"",SUMIFS(Rates!$C$6:$C$15,Rates!$B$6:$B$15,C251)))</f>
      </c>
      <c r="E251" s="42"/>
      <c r="F251" s="43"/>
      <c r="G251" s="24"/>
      <c r="H251" s="36">
        <f>IF(OR(B251="",D251=""),"",ROUND(D251-N(E251),2))</f>
      </c>
      <c r="I251" s="44">
        <f>IF(B251="","",IF(D251="","Check type",IF(H251&lt;0,"Paid extra",IF(H251=0,"Paid",IF(N(E251)&gt;0,"Part paid","Not paid")))))</f>
      </c>
    </row>
    <row r="252" ht="18" customHeight="1" spans="2:9" x14ac:dyDescent="0.25">
      <c r="B252" s="24"/>
      <c r="C252" s="24"/>
      <c r="D252" s="36">
        <f>IF(OR(B252="",C252=""),"",IF(COUNTIF(Rates!$B$6:$B$15,C252)=0,"",SUMIFS(Rates!$C$6:$C$15,Rates!$B$6:$B$15,C252)))</f>
      </c>
      <c r="E252" s="42"/>
      <c r="F252" s="43"/>
      <c r="G252" s="24"/>
      <c r="H252" s="36">
        <f>IF(OR(B252="",D252=""),"",ROUND(D252-N(E252),2))</f>
      </c>
      <c r="I252" s="44">
        <f>IF(B252="","",IF(D252="","Check type",IF(H252&lt;0,"Paid extra",IF(H252=0,"Paid",IF(N(E252)&gt;0,"Part paid","Not paid")))))</f>
      </c>
    </row>
    <row r="253" ht="18" customHeight="1" spans="2:9" x14ac:dyDescent="0.25">
      <c r="B253" s="24"/>
      <c r="C253" s="24"/>
      <c r="D253" s="36">
        <f>IF(OR(B253="",C253=""),"",IF(COUNTIF(Rates!$B$6:$B$15,C253)=0,"",SUMIFS(Rates!$C$6:$C$15,Rates!$B$6:$B$15,C253)))</f>
      </c>
      <c r="E253" s="42"/>
      <c r="F253" s="43"/>
      <c r="G253" s="24"/>
      <c r="H253" s="36">
        <f>IF(OR(B253="",D253=""),"",ROUND(D253-N(E253),2))</f>
      </c>
      <c r="I253" s="44">
        <f>IF(B253="","",IF(D253="","Check type",IF(H253&lt;0,"Paid extra",IF(H253=0,"Paid",IF(N(E253)&gt;0,"Part paid","Not paid")))))</f>
      </c>
    </row>
    <row r="254" ht="18" customHeight="1" spans="2:9" x14ac:dyDescent="0.25">
      <c r="B254" s="24"/>
      <c r="C254" s="24"/>
      <c r="D254" s="36">
        <f>IF(OR(B254="",C254=""),"",IF(COUNTIF(Rates!$B$6:$B$15,C254)=0,"",SUMIFS(Rates!$C$6:$C$15,Rates!$B$6:$B$15,C254)))</f>
      </c>
      <c r="E254" s="42"/>
      <c r="F254" s="43"/>
      <c r="G254" s="24"/>
      <c r="H254" s="36">
        <f>IF(OR(B254="",D254=""),"",ROUND(D254-N(E254),2))</f>
      </c>
      <c r="I254" s="44">
        <f>IF(B254="","",IF(D254="","Check type",IF(H254&lt;0,"Paid extra",IF(H254=0,"Paid",IF(N(E254)&gt;0,"Part paid","Not paid")))))</f>
      </c>
    </row>
    <row r="255" ht="18" customHeight="1" spans="2:9" x14ac:dyDescent="0.25">
      <c r="B255" s="24"/>
      <c r="C255" s="24"/>
      <c r="D255" s="36">
        <f>IF(OR(B255="",C255=""),"",IF(COUNTIF(Rates!$B$6:$B$15,C255)=0,"",SUMIFS(Rates!$C$6:$C$15,Rates!$B$6:$B$15,C255)))</f>
      </c>
      <c r="E255" s="42"/>
      <c r="F255" s="43"/>
      <c r="G255" s="24"/>
      <c r="H255" s="36">
        <f>IF(OR(B255="",D255=""),"",ROUND(D255-N(E255),2))</f>
      </c>
      <c r="I255" s="44">
        <f>IF(B255="","",IF(D255="","Check type",IF(H255&lt;0,"Paid extra",IF(H255=0,"Paid",IF(N(E255)&gt;0,"Part paid","Not paid")))))</f>
      </c>
    </row>
    <row r="256" ht="18" customHeight="1" spans="2:9" x14ac:dyDescent="0.25">
      <c r="B256" s="24"/>
      <c r="C256" s="24"/>
      <c r="D256" s="36">
        <f>IF(OR(B256="",C256=""),"",IF(COUNTIF(Rates!$B$6:$B$15,C256)=0,"",SUMIFS(Rates!$C$6:$C$15,Rates!$B$6:$B$15,C256)))</f>
      </c>
      <c r="E256" s="42"/>
      <c r="F256" s="43"/>
      <c r="G256" s="24"/>
      <c r="H256" s="36">
        <f>IF(OR(B256="",D256=""),"",ROUND(D256-N(E256),2))</f>
      </c>
      <c r="I256" s="44">
        <f>IF(B256="","",IF(D256="","Check type",IF(H256&lt;0,"Paid extra",IF(H256=0,"Paid",IF(N(E256)&gt;0,"Part paid","Not paid")))))</f>
      </c>
    </row>
    <row r="257" ht="18" customHeight="1" spans="2:9" x14ac:dyDescent="0.25">
      <c r="B257" s="24"/>
      <c r="C257" s="24"/>
      <c r="D257" s="36">
        <f>IF(OR(B257="",C257=""),"",IF(COUNTIF(Rates!$B$6:$B$15,C257)=0,"",SUMIFS(Rates!$C$6:$C$15,Rates!$B$6:$B$15,C257)))</f>
      </c>
      <c r="E257" s="42"/>
      <c r="F257" s="43"/>
      <c r="G257" s="24"/>
      <c r="H257" s="36">
        <f>IF(OR(B257="",D257=""),"",ROUND(D257-N(E257),2))</f>
      </c>
      <c r="I257" s="44">
        <f>IF(B257="","",IF(D257="","Check type",IF(H257&lt;0,"Paid extra",IF(H257=0,"Paid",IF(N(E257)&gt;0,"Part paid","Not paid")))))</f>
      </c>
    </row>
    <row r="258" ht="18" customHeight="1" spans="2:9" x14ac:dyDescent="0.25">
      <c r="B258" s="24"/>
      <c r="C258" s="24"/>
      <c r="D258" s="36">
        <f>IF(OR(B258="",C258=""),"",IF(COUNTIF(Rates!$B$6:$B$15,C258)=0,"",SUMIFS(Rates!$C$6:$C$15,Rates!$B$6:$B$15,C258)))</f>
      </c>
      <c r="E258" s="42"/>
      <c r="F258" s="43"/>
      <c r="G258" s="24"/>
      <c r="H258" s="36">
        <f>IF(OR(B258="",D258=""),"",ROUND(D258-N(E258),2))</f>
      </c>
      <c r="I258" s="44">
        <f>IF(B258="","",IF(D258="","Check type",IF(H258&lt;0,"Paid extra",IF(H258=0,"Paid",IF(N(E258)&gt;0,"Part paid","Not paid")))))</f>
      </c>
    </row>
    <row r="259" ht="18" customHeight="1" spans="2:9" x14ac:dyDescent="0.25">
      <c r="B259" s="24"/>
      <c r="C259" s="24"/>
      <c r="D259" s="36">
        <f>IF(OR(B259="",C259=""),"",IF(COUNTIF(Rates!$B$6:$B$15,C259)=0,"",SUMIFS(Rates!$C$6:$C$15,Rates!$B$6:$B$15,C259)))</f>
      </c>
      <c r="E259" s="42"/>
      <c r="F259" s="43"/>
      <c r="G259" s="24"/>
      <c r="H259" s="36">
        <f>IF(OR(B259="",D259=""),"",ROUND(D259-N(E259),2))</f>
      </c>
      <c r="I259" s="44">
        <f>IF(B259="","",IF(D259="","Check type",IF(H259&lt;0,"Paid extra",IF(H259=0,"Paid",IF(N(E259)&gt;0,"Part paid","Not paid")))))</f>
      </c>
    </row>
    <row r="260" ht="18" customHeight="1" spans="2:9" x14ac:dyDescent="0.25">
      <c r="B260" s="24"/>
      <c r="C260" s="24"/>
      <c r="D260" s="36">
        <f>IF(OR(B260="",C260=""),"",IF(COUNTIF(Rates!$B$6:$B$15,C260)=0,"",SUMIFS(Rates!$C$6:$C$15,Rates!$B$6:$B$15,C260)))</f>
      </c>
      <c r="E260" s="42"/>
      <c r="F260" s="43"/>
      <c r="G260" s="24"/>
      <c r="H260" s="36">
        <f>IF(OR(B260="",D260=""),"",ROUND(D260-N(E260),2))</f>
      </c>
      <c r="I260" s="44">
        <f>IF(B260="","",IF(D260="","Check type",IF(H260&lt;0,"Paid extra",IF(H260=0,"Paid",IF(N(E260)&gt;0,"Part paid","Not paid")))))</f>
      </c>
    </row>
    <row r="261" ht="18" customHeight="1" spans="2:9" x14ac:dyDescent="0.25">
      <c r="B261" s="24"/>
      <c r="C261" s="24"/>
      <c r="D261" s="36">
        <f>IF(OR(B261="",C261=""),"",IF(COUNTIF(Rates!$B$6:$B$15,C261)=0,"",SUMIFS(Rates!$C$6:$C$15,Rates!$B$6:$B$15,C261)))</f>
      </c>
      <c r="E261" s="42"/>
      <c r="F261" s="43"/>
      <c r="G261" s="24"/>
      <c r="H261" s="36">
        <f>IF(OR(B261="",D261=""),"",ROUND(D261-N(E261),2))</f>
      </c>
      <c r="I261" s="44">
        <f>IF(B261="","",IF(D261="","Check type",IF(H261&lt;0,"Paid extra",IF(H261=0,"Paid",IF(N(E261)&gt;0,"Part paid","Not paid")))))</f>
      </c>
    </row>
    <row r="262" ht="18" customHeight="1" spans="2:9" x14ac:dyDescent="0.25">
      <c r="B262" s="24"/>
      <c r="C262" s="24"/>
      <c r="D262" s="36">
        <f>IF(OR(B262="",C262=""),"",IF(COUNTIF(Rates!$B$6:$B$15,C262)=0,"",SUMIFS(Rates!$C$6:$C$15,Rates!$B$6:$B$15,C262)))</f>
      </c>
      <c r="E262" s="42"/>
      <c r="F262" s="43"/>
      <c r="G262" s="24"/>
      <c r="H262" s="36">
        <f>IF(OR(B262="",D262=""),"",ROUND(D262-N(E262),2))</f>
      </c>
      <c r="I262" s="44">
        <f>IF(B262="","",IF(D262="","Check type",IF(H262&lt;0,"Paid extra",IF(H262=0,"Paid",IF(N(E262)&gt;0,"Part paid","Not paid")))))</f>
      </c>
    </row>
    <row r="263" ht="18" customHeight="1" spans="2:9" x14ac:dyDescent="0.25">
      <c r="B263" s="24"/>
      <c r="C263" s="24"/>
      <c r="D263" s="36">
        <f>IF(OR(B263="",C263=""),"",IF(COUNTIF(Rates!$B$6:$B$15,C263)=0,"",SUMIFS(Rates!$C$6:$C$15,Rates!$B$6:$B$15,C263)))</f>
      </c>
      <c r="E263" s="42"/>
      <c r="F263" s="43"/>
      <c r="G263" s="24"/>
      <c r="H263" s="36">
        <f>IF(OR(B263="",D263=""),"",ROUND(D263-N(E263),2))</f>
      </c>
      <c r="I263" s="44">
        <f>IF(B263="","",IF(D263="","Check type",IF(H263&lt;0,"Paid extra",IF(H263=0,"Paid",IF(N(E263)&gt;0,"Part paid","Not paid")))))</f>
      </c>
    </row>
    <row r="264" ht="18" customHeight="1" spans="2:9" x14ac:dyDescent="0.25">
      <c r="B264" s="24"/>
      <c r="C264" s="24"/>
      <c r="D264" s="36">
        <f>IF(OR(B264="",C264=""),"",IF(COUNTIF(Rates!$B$6:$B$15,C264)=0,"",SUMIFS(Rates!$C$6:$C$15,Rates!$B$6:$B$15,C264)))</f>
      </c>
      <c r="E264" s="42"/>
      <c r="F264" s="43"/>
      <c r="G264" s="24"/>
      <c r="H264" s="36">
        <f>IF(OR(B264="",D264=""),"",ROUND(D264-N(E264),2))</f>
      </c>
      <c r="I264" s="44">
        <f>IF(B264="","",IF(D264="","Check type",IF(H264&lt;0,"Paid extra",IF(H264=0,"Paid",IF(N(E264)&gt;0,"Part paid","Not paid")))))</f>
      </c>
    </row>
    <row r="265" ht="18" customHeight="1" spans="2:9" x14ac:dyDescent="0.25">
      <c r="B265" s="24"/>
      <c r="C265" s="24"/>
      <c r="D265" s="36">
        <f>IF(OR(B265="",C265=""),"",IF(COUNTIF(Rates!$B$6:$B$15,C265)=0,"",SUMIFS(Rates!$C$6:$C$15,Rates!$B$6:$B$15,C265)))</f>
      </c>
      <c r="E265" s="42"/>
      <c r="F265" s="43"/>
      <c r="G265" s="24"/>
      <c r="H265" s="36">
        <f>IF(OR(B265="",D265=""),"",ROUND(D265-N(E265),2))</f>
      </c>
      <c r="I265" s="44">
        <f>IF(B265="","",IF(D265="","Check type",IF(H265&lt;0,"Paid extra",IF(H265=0,"Paid",IF(N(E265)&gt;0,"Part paid","Not paid")))))</f>
      </c>
    </row>
    <row r="266" ht="18" customHeight="1" spans="2:9" x14ac:dyDescent="0.25">
      <c r="B266" s="24"/>
      <c r="C266" s="24"/>
      <c r="D266" s="36">
        <f>IF(OR(B266="",C266=""),"",IF(COUNTIF(Rates!$B$6:$B$15,C266)=0,"",SUMIFS(Rates!$C$6:$C$15,Rates!$B$6:$B$15,C266)))</f>
      </c>
      <c r="E266" s="42"/>
      <c r="F266" s="43"/>
      <c r="G266" s="24"/>
      <c r="H266" s="36">
        <f>IF(OR(B266="",D266=""),"",ROUND(D266-N(E266),2))</f>
      </c>
      <c r="I266" s="44">
        <f>IF(B266="","",IF(D266="","Check type",IF(H266&lt;0,"Paid extra",IF(H266=0,"Paid",IF(N(E266)&gt;0,"Part paid","Not paid")))))</f>
      </c>
    </row>
    <row r="267" ht="18" customHeight="1" spans="2:9" x14ac:dyDescent="0.25">
      <c r="B267" s="24"/>
      <c r="C267" s="24"/>
      <c r="D267" s="36">
        <f>IF(OR(B267="",C267=""),"",IF(COUNTIF(Rates!$B$6:$B$15,C267)=0,"",SUMIFS(Rates!$C$6:$C$15,Rates!$B$6:$B$15,C267)))</f>
      </c>
      <c r="E267" s="42"/>
      <c r="F267" s="43"/>
      <c r="G267" s="24"/>
      <c r="H267" s="36">
        <f>IF(OR(B267="",D267=""),"",ROUND(D267-N(E267),2))</f>
      </c>
      <c r="I267" s="44">
        <f>IF(B267="","",IF(D267="","Check type",IF(H267&lt;0,"Paid extra",IF(H267=0,"Paid",IF(N(E267)&gt;0,"Part paid","Not paid")))))</f>
      </c>
    </row>
    <row r="268" ht="18" customHeight="1" spans="2:9" x14ac:dyDescent="0.25">
      <c r="B268" s="24"/>
      <c r="C268" s="24"/>
      <c r="D268" s="36">
        <f>IF(OR(B268="",C268=""),"",IF(COUNTIF(Rates!$B$6:$B$15,C268)=0,"",SUMIFS(Rates!$C$6:$C$15,Rates!$B$6:$B$15,C268)))</f>
      </c>
      <c r="E268" s="42"/>
      <c r="F268" s="43"/>
      <c r="G268" s="24"/>
      <c r="H268" s="36">
        <f>IF(OR(B268="",D268=""),"",ROUND(D268-N(E268),2))</f>
      </c>
      <c r="I268" s="44">
        <f>IF(B268="","",IF(D268="","Check type",IF(H268&lt;0,"Paid extra",IF(H268=0,"Paid",IF(N(E268)&gt;0,"Part paid","Not paid")))))</f>
      </c>
    </row>
    <row r="269" ht="18" customHeight="1" spans="2:9" x14ac:dyDescent="0.25">
      <c r="B269" s="24"/>
      <c r="C269" s="24"/>
      <c r="D269" s="36">
        <f>IF(OR(B269="",C269=""),"",IF(COUNTIF(Rates!$B$6:$B$15,C269)=0,"",SUMIFS(Rates!$C$6:$C$15,Rates!$B$6:$B$15,C269)))</f>
      </c>
      <c r="E269" s="42"/>
      <c r="F269" s="43"/>
      <c r="G269" s="24"/>
      <c r="H269" s="36">
        <f>IF(OR(B269="",D269=""),"",ROUND(D269-N(E269),2))</f>
      </c>
      <c r="I269" s="44">
        <f>IF(B269="","",IF(D269="","Check type",IF(H269&lt;0,"Paid extra",IF(H269=0,"Paid",IF(N(E269)&gt;0,"Part paid","Not paid")))))</f>
      </c>
    </row>
    <row r="270" ht="18" customHeight="1" spans="2:9" x14ac:dyDescent="0.25">
      <c r="B270" s="24"/>
      <c r="C270" s="24"/>
      <c r="D270" s="36">
        <f>IF(OR(B270="",C270=""),"",IF(COUNTIF(Rates!$B$6:$B$15,C270)=0,"",SUMIFS(Rates!$C$6:$C$15,Rates!$B$6:$B$15,C270)))</f>
      </c>
      <c r="E270" s="42"/>
      <c r="F270" s="43"/>
      <c r="G270" s="24"/>
      <c r="H270" s="36">
        <f>IF(OR(B270="",D270=""),"",ROUND(D270-N(E270),2))</f>
      </c>
      <c r="I270" s="44">
        <f>IF(B270="","",IF(D270="","Check type",IF(H270&lt;0,"Paid extra",IF(H270=0,"Paid",IF(N(E270)&gt;0,"Part paid","Not paid")))))</f>
      </c>
    </row>
    <row r="271" ht="18" customHeight="1" spans="2:9" x14ac:dyDescent="0.25">
      <c r="B271" s="24"/>
      <c r="C271" s="24"/>
      <c r="D271" s="36">
        <f>IF(OR(B271="",C271=""),"",IF(COUNTIF(Rates!$B$6:$B$15,C271)=0,"",SUMIFS(Rates!$C$6:$C$15,Rates!$B$6:$B$15,C271)))</f>
      </c>
      <c r="E271" s="42"/>
      <c r="F271" s="43"/>
      <c r="G271" s="24"/>
      <c r="H271" s="36">
        <f>IF(OR(B271="",D271=""),"",ROUND(D271-N(E271),2))</f>
      </c>
      <c r="I271" s="44">
        <f>IF(B271="","",IF(D271="","Check type",IF(H271&lt;0,"Paid extra",IF(H271=0,"Paid",IF(N(E271)&gt;0,"Part paid","Not paid")))))</f>
      </c>
    </row>
    <row r="272" ht="18" customHeight="1" spans="2:9" x14ac:dyDescent="0.25">
      <c r="B272" s="24"/>
      <c r="C272" s="24"/>
      <c r="D272" s="36">
        <f>IF(OR(B272="",C272=""),"",IF(COUNTIF(Rates!$B$6:$B$15,C272)=0,"",SUMIFS(Rates!$C$6:$C$15,Rates!$B$6:$B$15,C272)))</f>
      </c>
      <c r="E272" s="42"/>
      <c r="F272" s="43"/>
      <c r="G272" s="24"/>
      <c r="H272" s="36">
        <f>IF(OR(B272="",D272=""),"",ROUND(D272-N(E272),2))</f>
      </c>
      <c r="I272" s="44">
        <f>IF(B272="","",IF(D272="","Check type",IF(H272&lt;0,"Paid extra",IF(H272=0,"Paid",IF(N(E272)&gt;0,"Part paid","Not paid")))))</f>
      </c>
    </row>
    <row r="273" ht="18" customHeight="1" spans="2:9" x14ac:dyDescent="0.25">
      <c r="B273" s="24"/>
      <c r="C273" s="24"/>
      <c r="D273" s="36">
        <f>IF(OR(B273="",C273=""),"",IF(COUNTIF(Rates!$B$6:$B$15,C273)=0,"",SUMIFS(Rates!$C$6:$C$15,Rates!$B$6:$B$15,C273)))</f>
      </c>
      <c r="E273" s="42"/>
      <c r="F273" s="43"/>
      <c r="G273" s="24"/>
      <c r="H273" s="36">
        <f>IF(OR(B273="",D273=""),"",ROUND(D273-N(E273),2))</f>
      </c>
      <c r="I273" s="44">
        <f>IF(B273="","",IF(D273="","Check type",IF(H273&lt;0,"Paid extra",IF(H273=0,"Paid",IF(N(E273)&gt;0,"Part paid","Not paid")))))</f>
      </c>
    </row>
    <row r="274" ht="18" customHeight="1" spans="2:9" x14ac:dyDescent="0.25">
      <c r="B274" s="24"/>
      <c r="C274" s="24"/>
      <c r="D274" s="36">
        <f>IF(OR(B274="",C274=""),"",IF(COUNTIF(Rates!$B$6:$B$15,C274)=0,"",SUMIFS(Rates!$C$6:$C$15,Rates!$B$6:$B$15,C274)))</f>
      </c>
      <c r="E274" s="42"/>
      <c r="F274" s="43"/>
      <c r="G274" s="24"/>
      <c r="H274" s="36">
        <f>IF(OR(B274="",D274=""),"",ROUND(D274-N(E274),2))</f>
      </c>
      <c r="I274" s="44">
        <f>IF(B274="","",IF(D274="","Check type",IF(H274&lt;0,"Paid extra",IF(H274=0,"Paid",IF(N(E274)&gt;0,"Part paid","Not paid")))))</f>
      </c>
    </row>
    <row r="275" ht="18" customHeight="1" spans="2:9" x14ac:dyDescent="0.25">
      <c r="B275" s="24"/>
      <c r="C275" s="24"/>
      <c r="D275" s="36">
        <f>IF(OR(B275="",C275=""),"",IF(COUNTIF(Rates!$B$6:$B$15,C275)=0,"",SUMIFS(Rates!$C$6:$C$15,Rates!$B$6:$B$15,C275)))</f>
      </c>
      <c r="E275" s="42"/>
      <c r="F275" s="43"/>
      <c r="G275" s="24"/>
      <c r="H275" s="36">
        <f>IF(OR(B275="",D275=""),"",ROUND(D275-N(E275),2))</f>
      </c>
      <c r="I275" s="44">
        <f>IF(B275="","",IF(D275="","Check type",IF(H275&lt;0,"Paid extra",IF(H275=0,"Paid",IF(N(E275)&gt;0,"Part paid","Not paid")))))</f>
      </c>
    </row>
    <row r="276" ht="18" customHeight="1" spans="2:9" x14ac:dyDescent="0.25">
      <c r="B276" s="24"/>
      <c r="C276" s="24"/>
      <c r="D276" s="36">
        <f>IF(OR(B276="",C276=""),"",IF(COUNTIF(Rates!$B$6:$B$15,C276)=0,"",SUMIFS(Rates!$C$6:$C$15,Rates!$B$6:$B$15,C276)))</f>
      </c>
      <c r="E276" s="42"/>
      <c r="F276" s="43"/>
      <c r="G276" s="24"/>
      <c r="H276" s="36">
        <f>IF(OR(B276="",D276=""),"",ROUND(D276-N(E276),2))</f>
      </c>
      <c r="I276" s="44">
        <f>IF(B276="","",IF(D276="","Check type",IF(H276&lt;0,"Paid extra",IF(H276=0,"Paid",IF(N(E276)&gt;0,"Part paid","Not paid")))))</f>
      </c>
    </row>
    <row r="277" ht="18" customHeight="1" spans="2:9" x14ac:dyDescent="0.25">
      <c r="B277" s="24"/>
      <c r="C277" s="24"/>
      <c r="D277" s="36">
        <f>IF(OR(B277="",C277=""),"",IF(COUNTIF(Rates!$B$6:$B$15,C277)=0,"",SUMIFS(Rates!$C$6:$C$15,Rates!$B$6:$B$15,C277)))</f>
      </c>
      <c r="E277" s="42"/>
      <c r="F277" s="43"/>
      <c r="G277" s="24"/>
      <c r="H277" s="36">
        <f>IF(OR(B277="",D277=""),"",ROUND(D277-N(E277),2))</f>
      </c>
      <c r="I277" s="44">
        <f>IF(B277="","",IF(D277="","Check type",IF(H277&lt;0,"Paid extra",IF(H277=0,"Paid",IF(N(E277)&gt;0,"Part paid","Not paid")))))</f>
      </c>
    </row>
    <row r="278" ht="18" customHeight="1" spans="2:9" x14ac:dyDescent="0.25">
      <c r="B278" s="24"/>
      <c r="C278" s="24"/>
      <c r="D278" s="36">
        <f>IF(OR(B278="",C278=""),"",IF(COUNTIF(Rates!$B$6:$B$15,C278)=0,"",SUMIFS(Rates!$C$6:$C$15,Rates!$B$6:$B$15,C278)))</f>
      </c>
      <c r="E278" s="42"/>
      <c r="F278" s="43"/>
      <c r="G278" s="24"/>
      <c r="H278" s="36">
        <f>IF(OR(B278="",D278=""),"",ROUND(D278-N(E278),2))</f>
      </c>
      <c r="I278" s="44">
        <f>IF(B278="","",IF(D278="","Check type",IF(H278&lt;0,"Paid extra",IF(H278=0,"Paid",IF(N(E278)&gt;0,"Part paid","Not paid")))))</f>
      </c>
    </row>
    <row r="279" ht="18" customHeight="1" spans="2:9" x14ac:dyDescent="0.25">
      <c r="B279" s="24"/>
      <c r="C279" s="24"/>
      <c r="D279" s="36">
        <f>IF(OR(B279="",C279=""),"",IF(COUNTIF(Rates!$B$6:$B$15,C279)=0,"",SUMIFS(Rates!$C$6:$C$15,Rates!$B$6:$B$15,C279)))</f>
      </c>
      <c r="E279" s="42"/>
      <c r="F279" s="43"/>
      <c r="G279" s="24"/>
      <c r="H279" s="36">
        <f>IF(OR(B279="",D279=""),"",ROUND(D279-N(E279),2))</f>
      </c>
      <c r="I279" s="44">
        <f>IF(B279="","",IF(D279="","Check type",IF(H279&lt;0,"Paid extra",IF(H279=0,"Paid",IF(N(E279)&gt;0,"Part paid","Not paid")))))</f>
      </c>
    </row>
    <row r="280" ht="18" customHeight="1" spans="2:9" x14ac:dyDescent="0.25">
      <c r="B280" s="24"/>
      <c r="C280" s="24"/>
      <c r="D280" s="36">
        <f>IF(OR(B280="",C280=""),"",IF(COUNTIF(Rates!$B$6:$B$15,C280)=0,"",SUMIFS(Rates!$C$6:$C$15,Rates!$B$6:$B$15,C280)))</f>
      </c>
      <c r="E280" s="42"/>
      <c r="F280" s="43"/>
      <c r="G280" s="24"/>
      <c r="H280" s="36">
        <f>IF(OR(B280="",D280=""),"",ROUND(D280-N(E280),2))</f>
      </c>
      <c r="I280" s="44">
        <f>IF(B280="","",IF(D280="","Check type",IF(H280&lt;0,"Paid extra",IF(H280=0,"Paid",IF(N(E280)&gt;0,"Part paid","Not paid")))))</f>
      </c>
    </row>
    <row r="281" ht="18" customHeight="1" spans="2:9" x14ac:dyDescent="0.25">
      <c r="B281" s="24"/>
      <c r="C281" s="24"/>
      <c r="D281" s="36">
        <f>IF(OR(B281="",C281=""),"",IF(COUNTIF(Rates!$B$6:$B$15,C281)=0,"",SUMIFS(Rates!$C$6:$C$15,Rates!$B$6:$B$15,C281)))</f>
      </c>
      <c r="E281" s="42"/>
      <c r="F281" s="43"/>
      <c r="G281" s="24"/>
      <c r="H281" s="36">
        <f>IF(OR(B281="",D281=""),"",ROUND(D281-N(E281),2))</f>
      </c>
      <c r="I281" s="44">
        <f>IF(B281="","",IF(D281="","Check type",IF(H281&lt;0,"Paid extra",IF(H281=0,"Paid",IF(N(E281)&gt;0,"Part paid","Not paid")))))</f>
      </c>
    </row>
    <row r="282" ht="18" customHeight="1" spans="2:9" x14ac:dyDescent="0.25">
      <c r="B282" s="24"/>
      <c r="C282" s="24"/>
      <c r="D282" s="36">
        <f>IF(OR(B282="",C282=""),"",IF(COUNTIF(Rates!$B$6:$B$15,C282)=0,"",SUMIFS(Rates!$C$6:$C$15,Rates!$B$6:$B$15,C282)))</f>
      </c>
      <c r="E282" s="42"/>
      <c r="F282" s="43"/>
      <c r="G282" s="24"/>
      <c r="H282" s="36">
        <f>IF(OR(B282="",D282=""),"",ROUND(D282-N(E282),2))</f>
      </c>
      <c r="I282" s="44">
        <f>IF(B282="","",IF(D282="","Check type",IF(H282&lt;0,"Paid extra",IF(H282=0,"Paid",IF(N(E282)&gt;0,"Part paid","Not paid")))))</f>
      </c>
    </row>
    <row r="283" ht="18" customHeight="1" spans="2:9" x14ac:dyDescent="0.25">
      <c r="B283" s="24"/>
      <c r="C283" s="24"/>
      <c r="D283" s="36">
        <f>IF(OR(B283="",C283=""),"",IF(COUNTIF(Rates!$B$6:$B$15,C283)=0,"",SUMIFS(Rates!$C$6:$C$15,Rates!$B$6:$B$15,C283)))</f>
      </c>
      <c r="E283" s="42"/>
      <c r="F283" s="43"/>
      <c r="G283" s="24"/>
      <c r="H283" s="36">
        <f>IF(OR(B283="",D283=""),"",ROUND(D283-N(E283),2))</f>
      </c>
      <c r="I283" s="44">
        <f>IF(B283="","",IF(D283="","Check type",IF(H283&lt;0,"Paid extra",IF(H283=0,"Paid",IF(N(E283)&gt;0,"Part paid","Not paid")))))</f>
      </c>
    </row>
    <row r="284" ht="18" customHeight="1" spans="2:9" x14ac:dyDescent="0.25">
      <c r="B284" s="24"/>
      <c r="C284" s="24"/>
      <c r="D284" s="36">
        <f>IF(OR(B284="",C284=""),"",IF(COUNTIF(Rates!$B$6:$B$15,C284)=0,"",SUMIFS(Rates!$C$6:$C$15,Rates!$B$6:$B$15,C284)))</f>
      </c>
      <c r="E284" s="42"/>
      <c r="F284" s="43"/>
      <c r="G284" s="24"/>
      <c r="H284" s="36">
        <f>IF(OR(B284="",D284=""),"",ROUND(D284-N(E284),2))</f>
      </c>
      <c r="I284" s="44">
        <f>IF(B284="","",IF(D284="","Check type",IF(H284&lt;0,"Paid extra",IF(H284=0,"Paid",IF(N(E284)&gt;0,"Part paid","Not paid")))))</f>
      </c>
    </row>
    <row r="285" ht="18" customHeight="1" spans="2:9" x14ac:dyDescent="0.25">
      <c r="B285" s="24"/>
      <c r="C285" s="24"/>
      <c r="D285" s="36">
        <f>IF(OR(B285="",C285=""),"",IF(COUNTIF(Rates!$B$6:$B$15,C285)=0,"",SUMIFS(Rates!$C$6:$C$15,Rates!$B$6:$B$15,C285)))</f>
      </c>
      <c r="E285" s="42"/>
      <c r="F285" s="43"/>
      <c r="G285" s="24"/>
      <c r="H285" s="36">
        <f>IF(OR(B285="",D285=""),"",ROUND(D285-N(E285),2))</f>
      </c>
      <c r="I285" s="44">
        <f>IF(B285="","",IF(D285="","Check type",IF(H285&lt;0,"Paid extra",IF(H285=0,"Paid",IF(N(E285)&gt;0,"Part paid","Not paid")))))</f>
      </c>
    </row>
    <row r="286" ht="18" customHeight="1" spans="2:9" x14ac:dyDescent="0.25">
      <c r="B286" s="24"/>
      <c r="C286" s="24"/>
      <c r="D286" s="36">
        <f>IF(OR(B286="",C286=""),"",IF(COUNTIF(Rates!$B$6:$B$15,C286)=0,"",SUMIFS(Rates!$C$6:$C$15,Rates!$B$6:$B$15,C286)))</f>
      </c>
      <c r="E286" s="42"/>
      <c r="F286" s="43"/>
      <c r="G286" s="24"/>
      <c r="H286" s="36">
        <f>IF(OR(B286="",D286=""),"",ROUND(D286-N(E286),2))</f>
      </c>
      <c r="I286" s="44">
        <f>IF(B286="","",IF(D286="","Check type",IF(H286&lt;0,"Paid extra",IF(H286=0,"Paid",IF(N(E286)&gt;0,"Part paid","Not paid")))))</f>
      </c>
    </row>
    <row r="287" ht="18" customHeight="1" spans="2:9" x14ac:dyDescent="0.25">
      <c r="B287" s="24"/>
      <c r="C287" s="24"/>
      <c r="D287" s="36">
        <f>IF(OR(B287="",C287=""),"",IF(COUNTIF(Rates!$B$6:$B$15,C287)=0,"",SUMIFS(Rates!$C$6:$C$15,Rates!$B$6:$B$15,C287)))</f>
      </c>
      <c r="E287" s="42"/>
      <c r="F287" s="43"/>
      <c r="G287" s="24"/>
      <c r="H287" s="36">
        <f>IF(OR(B287="",D287=""),"",ROUND(D287-N(E287),2))</f>
      </c>
      <c r="I287" s="44">
        <f>IF(B287="","",IF(D287="","Check type",IF(H287&lt;0,"Paid extra",IF(H287=0,"Paid",IF(N(E287)&gt;0,"Part paid","Not paid")))))</f>
      </c>
    </row>
    <row r="288" ht="18" customHeight="1" spans="2:9" x14ac:dyDescent="0.25">
      <c r="B288" s="24"/>
      <c r="C288" s="24"/>
      <c r="D288" s="36">
        <f>IF(OR(B288="",C288=""),"",IF(COUNTIF(Rates!$B$6:$B$15,C288)=0,"",SUMIFS(Rates!$C$6:$C$15,Rates!$B$6:$B$15,C288)))</f>
      </c>
      <c r="E288" s="42"/>
      <c r="F288" s="43"/>
      <c r="G288" s="24"/>
      <c r="H288" s="36">
        <f>IF(OR(B288="",D288=""),"",ROUND(D288-N(E288),2))</f>
      </c>
      <c r="I288" s="44">
        <f>IF(B288="","",IF(D288="","Check type",IF(H288&lt;0,"Paid extra",IF(H288=0,"Paid",IF(N(E288)&gt;0,"Part paid","Not paid")))))</f>
      </c>
    </row>
    <row r="289" ht="18" customHeight="1" spans="2:9" x14ac:dyDescent="0.25">
      <c r="B289" s="24"/>
      <c r="C289" s="24"/>
      <c r="D289" s="36">
        <f>IF(OR(B289="",C289=""),"",IF(COUNTIF(Rates!$B$6:$B$15,C289)=0,"",SUMIFS(Rates!$C$6:$C$15,Rates!$B$6:$B$15,C289)))</f>
      </c>
      <c r="E289" s="42"/>
      <c r="F289" s="43"/>
      <c r="G289" s="24"/>
      <c r="H289" s="36">
        <f>IF(OR(B289="",D289=""),"",ROUND(D289-N(E289),2))</f>
      </c>
      <c r="I289" s="44">
        <f>IF(B289="","",IF(D289="","Check type",IF(H289&lt;0,"Paid extra",IF(H289=0,"Paid",IF(N(E289)&gt;0,"Part paid","Not paid")))))</f>
      </c>
    </row>
    <row r="290" ht="18" customHeight="1" spans="2:9" x14ac:dyDescent="0.25">
      <c r="B290" s="24"/>
      <c r="C290" s="24"/>
      <c r="D290" s="36">
        <f>IF(OR(B290="",C290=""),"",IF(COUNTIF(Rates!$B$6:$B$15,C290)=0,"",SUMIFS(Rates!$C$6:$C$15,Rates!$B$6:$B$15,C290)))</f>
      </c>
      <c r="E290" s="42"/>
      <c r="F290" s="43"/>
      <c r="G290" s="24"/>
      <c r="H290" s="36">
        <f>IF(OR(B290="",D290=""),"",ROUND(D290-N(E290),2))</f>
      </c>
      <c r="I290" s="44">
        <f>IF(B290="","",IF(D290="","Check type",IF(H290&lt;0,"Paid extra",IF(H290=0,"Paid",IF(N(E290)&gt;0,"Part paid","Not paid")))))</f>
      </c>
    </row>
    <row r="291" ht="18" customHeight="1" spans="2:9" x14ac:dyDescent="0.25">
      <c r="B291" s="24"/>
      <c r="C291" s="24"/>
      <c r="D291" s="36">
        <f>IF(OR(B291="",C291=""),"",IF(COUNTIF(Rates!$B$6:$B$15,C291)=0,"",SUMIFS(Rates!$C$6:$C$15,Rates!$B$6:$B$15,C291)))</f>
      </c>
      <c r="E291" s="42"/>
      <c r="F291" s="43"/>
      <c r="G291" s="24"/>
      <c r="H291" s="36">
        <f>IF(OR(B291="",D291=""),"",ROUND(D291-N(E291),2))</f>
      </c>
      <c r="I291" s="44">
        <f>IF(B291="","",IF(D291="","Check type",IF(H291&lt;0,"Paid extra",IF(H291=0,"Paid",IF(N(E291)&gt;0,"Part paid","Not paid")))))</f>
      </c>
    </row>
    <row r="292" ht="18" customHeight="1" spans="2:9" x14ac:dyDescent="0.25">
      <c r="B292" s="24"/>
      <c r="C292" s="24"/>
      <c r="D292" s="36">
        <f>IF(OR(B292="",C292=""),"",IF(COUNTIF(Rates!$B$6:$B$15,C292)=0,"",SUMIFS(Rates!$C$6:$C$15,Rates!$B$6:$B$15,C292)))</f>
      </c>
      <c r="E292" s="42"/>
      <c r="F292" s="43"/>
      <c r="G292" s="24"/>
      <c r="H292" s="36">
        <f>IF(OR(B292="",D292=""),"",ROUND(D292-N(E292),2))</f>
      </c>
      <c r="I292" s="44">
        <f>IF(B292="","",IF(D292="","Check type",IF(H292&lt;0,"Paid extra",IF(H292=0,"Paid",IF(N(E292)&gt;0,"Part paid","Not paid")))))</f>
      </c>
    </row>
    <row r="293" ht="18" customHeight="1" spans="2:9" x14ac:dyDescent="0.25">
      <c r="B293" s="24"/>
      <c r="C293" s="24"/>
      <c r="D293" s="36">
        <f>IF(OR(B293="",C293=""),"",IF(COUNTIF(Rates!$B$6:$B$15,C293)=0,"",SUMIFS(Rates!$C$6:$C$15,Rates!$B$6:$B$15,C293)))</f>
      </c>
      <c r="E293" s="42"/>
      <c r="F293" s="43"/>
      <c r="G293" s="24"/>
      <c r="H293" s="36">
        <f>IF(OR(B293="",D293=""),"",ROUND(D293-N(E293),2))</f>
      </c>
      <c r="I293" s="44">
        <f>IF(B293="","",IF(D293="","Check type",IF(H293&lt;0,"Paid extra",IF(H293=0,"Paid",IF(N(E293)&gt;0,"Part paid","Not paid")))))</f>
      </c>
    </row>
    <row r="294" ht="18" customHeight="1" spans="2:9" x14ac:dyDescent="0.25">
      <c r="B294" s="24"/>
      <c r="C294" s="24"/>
      <c r="D294" s="36">
        <f>IF(OR(B294="",C294=""),"",IF(COUNTIF(Rates!$B$6:$B$15,C294)=0,"",SUMIFS(Rates!$C$6:$C$15,Rates!$B$6:$B$15,C294)))</f>
      </c>
      <c r="E294" s="42"/>
      <c r="F294" s="43"/>
      <c r="G294" s="24"/>
      <c r="H294" s="36">
        <f>IF(OR(B294="",D294=""),"",ROUND(D294-N(E294),2))</f>
      </c>
      <c r="I294" s="44">
        <f>IF(B294="","",IF(D294="","Check type",IF(H294&lt;0,"Paid extra",IF(H294=0,"Paid",IF(N(E294)&gt;0,"Part paid","Not paid")))))</f>
      </c>
    </row>
    <row r="295" ht="18" customHeight="1" spans="2:9" x14ac:dyDescent="0.25">
      <c r="B295" s="24"/>
      <c r="C295" s="24"/>
      <c r="D295" s="36">
        <f>IF(OR(B295="",C295=""),"",IF(COUNTIF(Rates!$B$6:$B$15,C295)=0,"",SUMIFS(Rates!$C$6:$C$15,Rates!$B$6:$B$15,C295)))</f>
      </c>
      <c r="E295" s="42"/>
      <c r="F295" s="43"/>
      <c r="G295" s="24"/>
      <c r="H295" s="36">
        <f>IF(OR(B295="",D295=""),"",ROUND(D295-N(E295),2))</f>
      </c>
      <c r="I295" s="44">
        <f>IF(B295="","",IF(D295="","Check type",IF(H295&lt;0,"Paid extra",IF(H295=0,"Paid",IF(N(E295)&gt;0,"Part paid","Not paid")))))</f>
      </c>
    </row>
    <row r="296" ht="18" customHeight="1" spans="2:9" x14ac:dyDescent="0.25">
      <c r="B296" s="24"/>
      <c r="C296" s="24"/>
      <c r="D296" s="36">
        <f>IF(OR(B296="",C296=""),"",IF(COUNTIF(Rates!$B$6:$B$15,C296)=0,"",SUMIFS(Rates!$C$6:$C$15,Rates!$B$6:$B$15,C296)))</f>
      </c>
      <c r="E296" s="42"/>
      <c r="F296" s="43"/>
      <c r="G296" s="24"/>
      <c r="H296" s="36">
        <f>IF(OR(B296="",D296=""),"",ROUND(D296-N(E296),2))</f>
      </c>
      <c r="I296" s="44">
        <f>IF(B296="","",IF(D296="","Check type",IF(H296&lt;0,"Paid extra",IF(H296=0,"Paid",IF(N(E296)&gt;0,"Part paid","Not paid")))))</f>
      </c>
    </row>
    <row r="297" ht="18" customHeight="1" spans="2:9" x14ac:dyDescent="0.25">
      <c r="B297" s="24"/>
      <c r="C297" s="24"/>
      <c r="D297" s="36">
        <f>IF(OR(B297="",C297=""),"",IF(COUNTIF(Rates!$B$6:$B$15,C297)=0,"",SUMIFS(Rates!$C$6:$C$15,Rates!$B$6:$B$15,C297)))</f>
      </c>
      <c r="E297" s="42"/>
      <c r="F297" s="43"/>
      <c r="G297" s="24"/>
      <c r="H297" s="36">
        <f>IF(OR(B297="",D297=""),"",ROUND(D297-N(E297),2))</f>
      </c>
      <c r="I297" s="44">
        <f>IF(B297="","",IF(D297="","Check type",IF(H297&lt;0,"Paid extra",IF(H297=0,"Paid",IF(N(E297)&gt;0,"Part paid","Not paid")))))</f>
      </c>
    </row>
    <row r="298" ht="18" customHeight="1" spans="2:9" x14ac:dyDescent="0.25">
      <c r="B298" s="24"/>
      <c r="C298" s="24"/>
      <c r="D298" s="36">
        <f>IF(OR(B298="",C298=""),"",IF(COUNTIF(Rates!$B$6:$B$15,C298)=0,"",SUMIFS(Rates!$C$6:$C$15,Rates!$B$6:$B$15,C298)))</f>
      </c>
      <c r="E298" s="42"/>
      <c r="F298" s="43"/>
      <c r="G298" s="24"/>
      <c r="H298" s="36">
        <f>IF(OR(B298="",D298=""),"",ROUND(D298-N(E298),2))</f>
      </c>
      <c r="I298" s="44">
        <f>IF(B298="","",IF(D298="","Check type",IF(H298&lt;0,"Paid extra",IF(H298=0,"Paid",IF(N(E298)&gt;0,"Part paid","Not paid")))))</f>
      </c>
    </row>
    <row r="299" ht="18" customHeight="1" spans="2:9" x14ac:dyDescent="0.25">
      <c r="B299" s="24"/>
      <c r="C299" s="24"/>
      <c r="D299" s="36">
        <f>IF(OR(B299="",C299=""),"",IF(COUNTIF(Rates!$B$6:$B$15,C299)=0,"",SUMIFS(Rates!$C$6:$C$15,Rates!$B$6:$B$15,C299)))</f>
      </c>
      <c r="E299" s="42"/>
      <c r="F299" s="43"/>
      <c r="G299" s="24"/>
      <c r="H299" s="36">
        <f>IF(OR(B299="",D299=""),"",ROUND(D299-N(E299),2))</f>
      </c>
      <c r="I299" s="44">
        <f>IF(B299="","",IF(D299="","Check type",IF(H299&lt;0,"Paid extra",IF(H299=0,"Paid",IF(N(E299)&gt;0,"Part paid","Not paid")))))</f>
      </c>
    </row>
    <row r="300" ht="18" customHeight="1" spans="2:9" x14ac:dyDescent="0.25">
      <c r="B300" s="24"/>
      <c r="C300" s="24"/>
      <c r="D300" s="36">
        <f>IF(OR(B300="",C300=""),"",IF(COUNTIF(Rates!$B$6:$B$15,C300)=0,"",SUMIFS(Rates!$C$6:$C$15,Rates!$B$6:$B$15,C300)))</f>
      </c>
      <c r="E300" s="42"/>
      <c r="F300" s="43"/>
      <c r="G300" s="24"/>
      <c r="H300" s="36">
        <f>IF(OR(B300="",D300=""),"",ROUND(D300-N(E300),2))</f>
      </c>
      <c r="I300" s="44">
        <f>IF(B300="","",IF(D300="","Check type",IF(H300&lt;0,"Paid extra",IF(H300=0,"Paid",IF(N(E300)&gt;0,"Part paid","Not paid")))))</f>
      </c>
    </row>
    <row r="301" ht="18" customHeight="1" spans="2:9" x14ac:dyDescent="0.25">
      <c r="B301" s="24"/>
      <c r="C301" s="24"/>
      <c r="D301" s="36">
        <f>IF(OR(B301="",C301=""),"",IF(COUNTIF(Rates!$B$6:$B$15,C301)=0,"",SUMIFS(Rates!$C$6:$C$15,Rates!$B$6:$B$15,C301)))</f>
      </c>
      <c r="E301" s="42"/>
      <c r="F301" s="43"/>
      <c r="G301" s="24"/>
      <c r="H301" s="36">
        <f>IF(OR(B301="",D301=""),"",ROUND(D301-N(E301),2))</f>
      </c>
      <c r="I301" s="44">
        <f>IF(B301="","",IF(D301="","Check type",IF(H301&lt;0,"Paid extra",IF(H301=0,"Paid",IF(N(E301)&gt;0,"Part paid","Not paid")))))</f>
      </c>
    </row>
    <row r="302" ht="18" customHeight="1" spans="2:9" x14ac:dyDescent="0.25">
      <c r="B302" s="24"/>
      <c r="C302" s="24"/>
      <c r="D302" s="36">
        <f>IF(OR(B302="",C302=""),"",IF(COUNTIF(Rates!$B$6:$B$15,C302)=0,"",SUMIFS(Rates!$C$6:$C$15,Rates!$B$6:$B$15,C302)))</f>
      </c>
      <c r="E302" s="42"/>
      <c r="F302" s="43"/>
      <c r="G302" s="24"/>
      <c r="H302" s="36">
        <f>IF(OR(B302="",D302=""),"",ROUND(D302-N(E302),2))</f>
      </c>
      <c r="I302" s="44">
        <f>IF(B302="","",IF(D302="","Check type",IF(H302&lt;0,"Paid extra",IF(H302=0,"Paid",IF(N(E302)&gt;0,"Part paid","Not paid")))))</f>
      </c>
    </row>
    <row r="303" ht="18" customHeight="1" spans="2:9" x14ac:dyDescent="0.25">
      <c r="B303" s="24"/>
      <c r="C303" s="24"/>
      <c r="D303" s="36">
        <f>IF(OR(B303="",C303=""),"",IF(COUNTIF(Rates!$B$6:$B$15,C303)=0,"",SUMIFS(Rates!$C$6:$C$15,Rates!$B$6:$B$15,C303)))</f>
      </c>
      <c r="E303" s="42"/>
      <c r="F303" s="43"/>
      <c r="G303" s="24"/>
      <c r="H303" s="36">
        <f>IF(OR(B303="",D303=""),"",ROUND(D303-N(E303),2))</f>
      </c>
      <c r="I303" s="44">
        <f>IF(B303="","",IF(D303="","Check type",IF(H303&lt;0,"Paid extra",IF(H303=0,"Paid",IF(N(E303)&gt;0,"Part paid","Not paid")))))</f>
      </c>
    </row>
    <row r="304" ht="18" customHeight="1" spans="2:9" x14ac:dyDescent="0.25">
      <c r="B304" s="24"/>
      <c r="C304" s="24"/>
      <c r="D304" s="36">
        <f>IF(OR(B304="",C304=""),"",IF(COUNTIF(Rates!$B$6:$B$15,C304)=0,"",SUMIFS(Rates!$C$6:$C$15,Rates!$B$6:$B$15,C304)))</f>
      </c>
      <c r="E304" s="42"/>
      <c r="F304" s="43"/>
      <c r="G304" s="24"/>
      <c r="H304" s="36">
        <f>IF(OR(B304="",D304=""),"",ROUND(D304-N(E304),2))</f>
      </c>
      <c r="I304" s="44">
        <f>IF(B304="","",IF(D304="","Check type",IF(H304&lt;0,"Paid extra",IF(H304=0,"Paid",IF(N(E304)&gt;0,"Part paid","Not paid")))))</f>
      </c>
    </row>
    <row r="305" ht="18" customHeight="1" spans="2:9" x14ac:dyDescent="0.25">
      <c r="B305" s="24"/>
      <c r="C305" s="24"/>
      <c r="D305" s="36">
        <f>IF(OR(B305="",C305=""),"",IF(COUNTIF(Rates!$B$6:$B$15,C305)=0,"",SUMIFS(Rates!$C$6:$C$15,Rates!$B$6:$B$15,C305)))</f>
      </c>
      <c r="E305" s="42"/>
      <c r="F305" s="43"/>
      <c r="G305" s="24"/>
      <c r="H305" s="36">
        <f>IF(OR(B305="",D305=""),"",ROUND(D305-N(E305),2))</f>
      </c>
      <c r="I305" s="44">
        <f>IF(B305="","",IF(D305="","Check type",IF(H305&lt;0,"Paid extra",IF(H305=0,"Paid",IF(N(E305)&gt;0,"Part paid","Not paid")))))</f>
      </c>
    </row>
    <row r="306" ht="24" customHeight="1" spans="2:9" x14ac:dyDescent="0.25">
      <c r="B306" s="45" t="s">
        <v>55</v>
      </c>
      <c r="C306" s="45"/>
      <c r="D306" s="37">
        <f>SUM(D6:D305)</f>
        <v>0</v>
      </c>
      <c r="E306" s="37">
        <f>SUM(E6:E305)</f>
        <v>0</v>
      </c>
      <c r="F306" s="45"/>
      <c r="G306" s="45"/>
      <c r="H306" s="37">
        <f>SUM(H6:H305)</f>
        <v>0</v>
      </c>
      <c r="I306" s="45"/>
    </row>
  </sheetData>
  <sheetProtection sheet="1" formatColumns="0" sort="0" autoFilter="0"/>
  <mergeCells count="1">
    <mergeCell ref="E1:I1"/>
  </mergeCells>
  <dataValidations count="4">
    <dataValidation type="list" allowBlank="1" showErrorMessage="1" errorStyle="warning" errorTitle="Not on the list" error="That isn't on the list. Keep it if you meant it." sqref="C10:C305">
      <formula1>Rates!$B$6:$B$15</formula1>
    </dataValidation>
    <dataValidation type="list" allowBlank="1" showErrorMessage="1" errorStyle="warning" errorTitle="Not on the list" error="That isn't on the list. Keep it if you meant it." sqref="C6:C305">
      <formula1>Rates!$B$6:$B$15</formula1>
    </dataValidation>
    <dataValidation type="list" allowBlank="1" showErrorMessage="1" errorStyle="warning" errorTitle="Not on the list" error="That isn't on the list. Keep it if you meant it." sqref="G10:G305">
      <formula1>"Cash,Bank"</formula1>
    </dataValidation>
    <dataValidation type="list" allowBlank="1" showErrorMessage="1" errorStyle="warning" errorTitle="Not on the list" error="That isn't on the list. Keep it if you meant it." sqref="G6:G305">
      <formula1>"Cash,Bank"</formula1>
    </dataValidation>
  </dataValidations>
  <hyperlinks>
    <hyperlink ref="J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15"/>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24" customWidth="1"/>
    <col min="3" max="3" width="16" customWidth="1"/>
  </cols>
  <sheetData>
    <row r="1" ht="32" customHeight="1" spans="2:4" x14ac:dyDescent="0.25">
      <c r="B1" s="25" t="s">
        <v>6</v>
      </c>
      <c r="C1" s="26" t="s">
        <v>21</v>
      </c>
      <c r="D1" s="27" t="s">
        <v>22</v>
      </c>
    </row>
    <row r="2" ht="18" customHeight="1" spans="2:2" x14ac:dyDescent="0.25">
      <c r="B2" s="28" t="s">
        <v>56</v>
      </c>
    </row>
    <row r="3" ht="6" customHeight="1" spans="2:3" x14ac:dyDescent="0.25">
      <c r="B3" s="29"/>
      <c r="C3" s="29"/>
    </row>
    <row r="4" ht="6" customHeight="1" x14ac:dyDescent="0.25"/>
    <row r="5" ht="22" customHeight="1" spans="2:3" x14ac:dyDescent="0.25">
      <c r="B5" s="40" t="s">
        <v>57</v>
      </c>
      <c r="C5" s="41" t="s">
        <v>58</v>
      </c>
    </row>
    <row r="6" ht="18" customHeight="1" spans="2:3" x14ac:dyDescent="0.25">
      <c r="B6" s="46" t="s">
        <v>59</v>
      </c>
      <c r="C6" s="47"/>
    </row>
    <row r="7" ht="18" customHeight="1" spans="2:3" x14ac:dyDescent="0.25">
      <c r="B7" s="46" t="s">
        <v>60</v>
      </c>
      <c r="C7" s="47"/>
    </row>
    <row r="8" ht="18" customHeight="1" spans="2:3" x14ac:dyDescent="0.25">
      <c r="B8" s="46" t="s">
        <v>61</v>
      </c>
      <c r="C8" s="47"/>
    </row>
    <row r="9" ht="18" customHeight="1" spans="2:3" x14ac:dyDescent="0.25">
      <c r="B9" s="46" t="s">
        <v>62</v>
      </c>
      <c r="C9" s="47"/>
    </row>
    <row r="10" ht="18" customHeight="1" spans="2:3" x14ac:dyDescent="0.25">
      <c r="B10" s="46" t="s">
        <v>63</v>
      </c>
      <c r="C10" s="47"/>
    </row>
    <row r="11" ht="18" customHeight="1" spans="2:3" x14ac:dyDescent="0.25">
      <c r="B11" s="46" t="s">
        <v>64</v>
      </c>
      <c r="C11" s="47"/>
    </row>
    <row r="12" ht="18" customHeight="1" spans="2:3" x14ac:dyDescent="0.25">
      <c r="B12" s="46" t="s">
        <v>64</v>
      </c>
      <c r="C12" s="47"/>
    </row>
    <row r="13" ht="18" customHeight="1" spans="2:3" x14ac:dyDescent="0.25">
      <c r="B13" s="46" t="s">
        <v>64</v>
      </c>
      <c r="C13" s="47"/>
    </row>
    <row r="14" ht="18" customHeight="1" spans="2:3" x14ac:dyDescent="0.25">
      <c r="B14" s="46" t="s">
        <v>64</v>
      </c>
      <c r="C14" s="47"/>
    </row>
    <row r="15" ht="18" customHeight="1" spans="2:3" x14ac:dyDescent="0.25">
      <c r="B15" s="46" t="s">
        <v>64</v>
      </c>
      <c r="C15" s="47"/>
    </row>
  </sheetData>
  <sheetProtection sheet="1" formatColumns="0" sort="0" autoFilter="0"/>
  <hyperlinks>
    <hyperlink ref="D1" r:id="rId1" location="#'Start'!A1"/>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24"/>
  <sheetViews>
    <sheetView workbookViewId="0" showGridLines="0" zoomScale="110"/>
  </sheetViews>
  <sheetFormatPr defaultRowHeight="15" outlineLevelRow="0" outlineLevelCol="0" x14ac:dyDescent="55"/>
  <cols>
    <col min="1" max="1" width="2" customWidth="1"/>
    <col min="2" max="2" width="34" customWidth="1"/>
    <col min="3" max="3" width="16" customWidth="1"/>
    <col min="4" max="4" width="26" customWidth="1"/>
  </cols>
  <sheetData>
    <row r="1" ht="32" customHeight="1" spans="2:5" x14ac:dyDescent="0.25">
      <c r="B1" s="25" t="s">
        <v>9</v>
      </c>
      <c r="C1" s="26" t="s">
        <v>21</v>
      </c>
      <c r="D1" s="26"/>
      <c r="E1" s="27" t="s">
        <v>22</v>
      </c>
    </row>
    <row r="2" ht="18" customHeight="1" spans="2:2" x14ac:dyDescent="0.25">
      <c r="B2" s="28" t="s">
        <v>65</v>
      </c>
    </row>
    <row r="3" ht="6" customHeight="1" spans="2:4" x14ac:dyDescent="0.25">
      <c r="B3" s="29"/>
      <c r="C3" s="29"/>
      <c r="D3" s="29"/>
    </row>
    <row r="5" ht="20" customHeight="1" spans="2:4" x14ac:dyDescent="0.25">
      <c r="B5" s="48" t="s">
        <v>66</v>
      </c>
      <c r="C5" s="49">
        <f>SUMPRODUCT(('Members'!$B$6:$B$305&lt;&gt;"")*1)</f>
        <v>0</v>
      </c>
      <c r="D5" s="50" t="s">
        <v>4</v>
      </c>
    </row>
    <row r="6" ht="20" customHeight="1" spans="2:4" x14ac:dyDescent="0.25">
      <c r="B6" s="48" t="s">
        <v>67</v>
      </c>
      <c r="C6" s="49">
        <f>COUNTIF('Members'!$I$6:$I$305,"Paid")+COUNTIF('Members'!$I$6:$I$305,"Paid extra")</f>
        <v>0</v>
      </c>
      <c r="D6" s="50" t="s">
        <v>68</v>
      </c>
    </row>
    <row r="7" ht="20" customHeight="1" spans="2:4" x14ac:dyDescent="0.25">
      <c r="B7" s="48" t="s">
        <v>69</v>
      </c>
      <c r="C7" s="49">
        <f>COUNTIF('Members'!$I$6:$I$305,"Part paid")</f>
        <v>0</v>
      </c>
      <c r="D7" s="50" t="s">
        <v>68</v>
      </c>
    </row>
    <row r="8" ht="20" customHeight="1" spans="2:4" x14ac:dyDescent="0.25">
      <c r="B8" s="48" t="s">
        <v>70</v>
      </c>
      <c r="C8" s="49">
        <f>COUNTIF('Members'!$I$6:$I$305,"Not paid")</f>
        <v>0</v>
      </c>
      <c r="D8" s="50" t="s">
        <v>68</v>
      </c>
    </row>
    <row r="9" ht="20" customHeight="1" spans="2:4" x14ac:dyDescent="0.25">
      <c r="B9" s="48" t="s">
        <v>71</v>
      </c>
      <c r="C9" s="51">
        <f>SUM('Members'!$D$6:$D$305)</f>
        <v>0</v>
      </c>
      <c r="D9" s="50" t="s">
        <v>72</v>
      </c>
    </row>
    <row r="10" ht="20" customHeight="1" spans="2:4" x14ac:dyDescent="0.25">
      <c r="B10" s="48" t="s">
        <v>73</v>
      </c>
      <c r="C10" s="51">
        <f>SUMIFS('Members'!$E$6:$E$305,'Members'!$G$6:$G$305,"Cash")</f>
        <v>0</v>
      </c>
      <c r="D10" s="50" t="s">
        <v>74</v>
      </c>
    </row>
    <row r="11" ht="20" customHeight="1" spans="2:4" x14ac:dyDescent="0.25">
      <c r="B11" s="48" t="s">
        <v>75</v>
      </c>
      <c r="C11" s="51">
        <f>SUMIFS('Members'!$E$6:$E$305,'Members'!$G$6:$G$305,"Bank")</f>
        <v>0</v>
      </c>
      <c r="D11" s="50" t="s">
        <v>74</v>
      </c>
    </row>
    <row r="12" ht="24" customHeight="1" spans="2:4" x14ac:dyDescent="0.25">
      <c r="B12" s="45" t="s">
        <v>76</v>
      </c>
      <c r="C12" s="37">
        <f>SUM('Members'!$E$6:$E$305)</f>
        <v>0</v>
      </c>
      <c r="D12" s="52"/>
    </row>
    <row r="14" ht="20" customHeight="1" spans="2:4" x14ac:dyDescent="0.25">
      <c r="B14" s="48" t="s">
        <v>53</v>
      </c>
      <c r="C14" s="51">
        <f>SUMIF('Members'!$H$6:$H$305,"&gt;0")</f>
        <v>0</v>
      </c>
      <c r="D14" s="50" t="s">
        <v>77</v>
      </c>
    </row>
    <row r="15" ht="20" customHeight="1" spans="2:4" x14ac:dyDescent="0.25">
      <c r="B15" s="48" t="s">
        <v>78</v>
      </c>
      <c r="C15" s="51">
        <f>-SUMIF('Members'!$H$6:$H$305,"&lt;0")</f>
        <v>0</v>
      </c>
      <c r="D15" s="50" t="s">
        <v>79</v>
      </c>
    </row>
    <row r="16" ht="20" customHeight="1" spans="2:4" x14ac:dyDescent="0.25">
      <c r="B16" s="48" t="s">
        <v>80</v>
      </c>
      <c r="C16" s="53">
        <f>IF(Start!$G$20="","",EDATE(Start!$G$20,12*(1+Sources!$C$6))-1)</f>
      </c>
      <c r="D16" s="50" t="s">
        <v>81</v>
      </c>
    </row>
    <row r="18" ht="22" customHeight="1" spans="2:4" x14ac:dyDescent="0.25">
      <c r="B18" s="54" t="str">
        <f>IF(COUNTIF('Members'!$I$6:$I$305,"Check type")&gt;0,"! Check: some members' types aren't on the Rates sheet","✓ Every member's type is on the Rates sheet")</f>
        <v>✓ Every member's type is on the Rates sheet</v>
      </c>
      <c r="C18" s="54"/>
      <c r="D18" s="54"/>
    </row>
    <row r="20" ht="22" customHeight="1" spans="2:4" x14ac:dyDescent="0.25">
      <c r="B20" s="54" t="str">
        <f>IF(SUMPRODUCT(('Members'!$E$6:$E$305&lt;&gt;"")*('Members'!$F$6:$F$305=""))&gt;0,"! Check: some payments have no date","✓ Every payment has a date")</f>
        <v>✓ Every payment has a date</v>
      </c>
      <c r="C20" s="54"/>
      <c r="D20" s="54"/>
    </row>
    <row r="22" ht="22" customHeight="1" spans="2:4" x14ac:dyDescent="0.25">
      <c r="B22" s="54" t="str">
        <f>IF(SUMPRODUCT(('Members'!$E$6:$E$305&lt;&gt;"")*(('Members'!$G$6:$G$305&lt;&gt;"Cash")*('Members'!$G$6:$G$305&lt;&gt;"Bank")))&gt;0,"! Check: some payments don't say Cash or Bank","✓ Every payment says cash or bank")</f>
        <v>✓ Every payment says cash or bank</v>
      </c>
      <c r="C22" s="54"/>
      <c r="D22" s="54"/>
    </row>
    <row r="24" ht="22" customHeight="1" spans="2:4" x14ac:dyDescent="0.25">
      <c r="B24" s="54" t="str">
        <f>IF(Start!$G$20="","✓ Every payment is dated inside the membership year",IF(SUMPRODUCT(('Members'!$E$6:$E$305&lt;&gt;"")*(('Members'!$F$6:$F$305&lt;&gt;"")*(('Members'!$F$6:$F$305&lt;Start!$G$20)+('Members'!$F$6:$F$305&gt;EDATE(Start!$G$20,12)-1))))&gt;0,"! Check: some payments fall outside the membership year","✓ Every payment is dated inside the membership year"))</f>
        <v>✓ Every payment is dated inside the membership year</v>
      </c>
      <c r="C24" s="54"/>
      <c r="D24" s="54"/>
    </row>
  </sheetData>
  <sheetProtection sheet="1" formatColumns="0" sort="0" autoFilter="0"/>
  <mergeCells count="5">
    <mergeCell ref="C1:D1"/>
    <mergeCell ref="B18:D18"/>
    <mergeCell ref="B20:D20"/>
    <mergeCell ref="B22:D22"/>
    <mergeCell ref="B24:D24"/>
  </mergeCells>
  <conditionalFormatting sqref="B18"/>
  <conditionalFormatting sqref="C18"/>
  <conditionalFormatting sqref="D18"/>
  <conditionalFormatting sqref="B20"/>
  <conditionalFormatting sqref="C20"/>
  <conditionalFormatting sqref="D20"/>
  <conditionalFormatting sqref="B22"/>
  <conditionalFormatting sqref="C22"/>
  <conditionalFormatting sqref="D22"/>
  <conditionalFormatting sqref="B24"/>
  <conditionalFormatting sqref="C24"/>
  <conditionalFormatting sqref="D24"/>
  <hyperlinks>
    <hyperlink ref="E1" r:id="rId1" location="#'Start'!A1"/>
  </hyperlinks>
  <printOptions horizontalCentered="1"/>
  <pageMargins left="0.5" right="0.5" top="0.6" bottom="0.6" header="0.3" footer="0.3"/>
  <pageSetup paperSize="9" orientation="portrait"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6"/>
  <sheetViews>
    <sheetView workbookViewId="0" showGridLines="0" zoomScale="110">
      <pane xSplit="2" ySplit="5" topLeftCell="C6" activePane="bottomRight" state="frozen"/>
      <selection pane="bottomRight"/>
    </sheetView>
  </sheetViews>
  <sheetFormatPr defaultRowHeight="15" outlineLevelRow="0" outlineLevelCol="0" x14ac:dyDescent="55"/>
  <cols>
    <col min="1" max="1" width="2" customWidth="1"/>
    <col min="2" max="2" width="40" customWidth="1"/>
    <col min="3" max="3" width="14" customWidth="1"/>
    <col min="4" max="4" width="46" customWidth="1"/>
    <col min="5" max="5" width="14" customWidth="1"/>
  </cols>
  <sheetData>
    <row r="1" ht="32" customHeight="1" spans="2:6" x14ac:dyDescent="0.25">
      <c r="B1" s="25" t="s">
        <v>11</v>
      </c>
      <c r="C1" s="26" t="s">
        <v>21</v>
      </c>
      <c r="D1" s="26"/>
      <c r="E1" s="26"/>
      <c r="F1" s="27" t="s">
        <v>22</v>
      </c>
    </row>
    <row r="2" ht="18" customHeight="1" spans="2:2" x14ac:dyDescent="0.25">
      <c r="B2" s="28" t="s">
        <v>82</v>
      </c>
    </row>
    <row r="3" ht="6" customHeight="1" spans="2:5" x14ac:dyDescent="0.25">
      <c r="B3" s="29"/>
      <c r="C3" s="29"/>
      <c r="D3" s="29"/>
      <c r="E3" s="29"/>
    </row>
    <row r="4" ht="6" customHeight="1" x14ac:dyDescent="0.25"/>
    <row r="5" ht="22" customHeight="1" spans="2:5" x14ac:dyDescent="0.25">
      <c r="B5" s="40" t="s">
        <v>83</v>
      </c>
      <c r="C5" s="41" t="s">
        <v>84</v>
      </c>
      <c r="D5" s="40" t="s">
        <v>85</v>
      </c>
      <c r="E5" s="40" t="s">
        <v>86</v>
      </c>
    </row>
    <row r="6" ht="18" customHeight="1" spans="2:5" x14ac:dyDescent="0.25">
      <c r="B6" s="55" t="s">
        <v>87</v>
      </c>
      <c r="C6" s="56">
        <v>6</v>
      </c>
      <c r="D6" s="57" t="s">
        <v>88</v>
      </c>
      <c r="E6" s="55" t="s">
        <v>89</v>
      </c>
    </row>
  </sheetData>
  <sheetProtection sheet="1" formatColumns="0" sort="0" autoFilter="0"/>
  <mergeCells count="1">
    <mergeCell ref="C1:E1"/>
  </mergeCells>
  <hyperlinks>
    <hyperlink ref="F1" r:id="rId1" location="#'Start'!A1"/>
    <hyperlink ref="D6" r:id="rId2"/>
  </hyperlinks>
  <printOptions horizontalCentered="1"/>
  <pageMargins left="0.5" right="0.5" top="0.6" bottom="0.6" header="0.3" footer="0.3"/>
  <pageSetup paperSize="9" orientation="landscape" horizontalDpi="4294967295" verticalDpi="4294967295" scale="100" fitToWidth="1" fitToHeight="0"/>
  <headerFooter differentFirst="1">
    <oddHeader>&amp;"Calibri"&amp;9&amp;K545C68Subscriptions tracker&amp;R&amp;"Calibri"&amp;9&amp;K545C68&amp;A</oddHeader>
    <oddFooter>&amp;"Calibri"&amp;11&amp;K1F2A37It isn't accounting or legal advice.&amp;R&amp;"Calibri"&amp;9&amp;K545C68Page &amp;P of &amp;N</oddFooter>
    <firstFooter>&amp;"Calibri"&amp;11&amp;K1F2A37It isn't accounting or legal advice.&amp;R&amp;"Calibri"&amp;9&amp;K545C68Page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Start</vt:lpstr>
      <vt:lpstr>How to use</vt:lpstr>
      <vt:lpstr>Members</vt:lpstr>
      <vt:lpstr>Rates</vt:lpstr>
      <vt:lpstr>Summary</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Neatsums Templates</dc:creator>
  <dc:title>Subscriptions tracker</dc:title>
  <dc:subject/>
  <dc:description/>
  <cp:keywords/>
  <cp:category/>
  <cp:lastModifiedBy>Neatsums Templates</cp:lastModifiedBy>
  <dcterms:created xsi:type="dcterms:W3CDTF">2026-10-18T09:00:00Z</dcterms:created>
  <dcterms:modified xsi:type="dcterms:W3CDTF">2026-10-18T09:00:00Z</dcterms:modified>
</cp:coreProperties>
</file>